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inos\docugen\PROYECTOS\OVGB\2026\1.TRABAJO\Cifras_xlsx_26\4_PARA_PUBLICAR_JUNIO_JULIO\ARCHIVOS_DEF\"/>
    </mc:Choice>
  </mc:AlternateContent>
  <bookViews>
    <workbookView xWindow="0" yWindow="0" windowWidth="28800" windowHeight="11655" tabRatio="860"/>
  </bookViews>
  <sheets>
    <sheet name="&gt;&gt;AURKIBIDEA&lt;&lt;" sheetId="5" r:id="rId1"/>
    <sheet name="ProzesuJudizialak_1" sheetId="11" r:id="rId2"/>
    <sheet name="ProzesuJudizialak_2" sheetId="19" r:id="rId3"/>
    <sheet name="FTZ_1" sheetId="24" r:id="rId4"/>
    <sheet name="FTZ_2" sheetId="18" r:id="rId5"/>
    <sheet name="BiktimenArreta" sheetId="23" r:id="rId6"/>
    <sheet name="AbokatuArreta_1" sheetId="9" r:id="rId7"/>
    <sheet name="AbokatuArreta_2" sheetId="15" r:id="rId8"/>
  </sheets>
  <definedNames>
    <definedName name="_xlnm.Print_Area" localSheetId="0">'&gt;&gt;AURKIBIDEA&lt;&lt;'!$C$8:$H$82</definedName>
    <definedName name="_xlnm.Print_Area" localSheetId="6">AbokatuArreta_1!$C$9:$M$28</definedName>
    <definedName name="_xlnm.Print_Area" localSheetId="7">AbokatuArreta_2!$C$9:$K$135</definedName>
    <definedName name="_xlnm.Print_Area" localSheetId="5">BiktimenArreta!$C$9:$Q$144</definedName>
    <definedName name="_xlnm.Print_Area" localSheetId="3">FTZ_1!$C$17:$AA$120</definedName>
    <definedName name="_xlnm.Print_Area" localSheetId="4">FTZ_2!$C$12:$AA$91</definedName>
    <definedName name="_xlnm.Print_Area" localSheetId="1">ProzesuJudizialak_1!$C$11:$Q$146</definedName>
    <definedName name="_xlnm.Print_Area" localSheetId="2">ProzesuJudizialak_2!$C$11:$Y$41</definedName>
    <definedName name="OLE_LINK5" localSheetId="4">FTZ_2!#REF!</definedName>
    <definedName name="_xlnm.Print_Titles" localSheetId="0">'&gt;&gt;AURKIBIDEA&lt;&lt;'!$2:$7</definedName>
    <definedName name="_xlnm.Print_Titles" localSheetId="6">AbokatuArreta_1!$2:$8</definedName>
    <definedName name="_xlnm.Print_Titles" localSheetId="7">AbokatuArreta_2!$2:$8</definedName>
    <definedName name="_xlnm.Print_Titles" localSheetId="5">BiktimenArreta!$2:$7</definedName>
    <definedName name="_xlnm.Print_Titles" localSheetId="3">FTZ_1!$2:$16</definedName>
    <definedName name="_xlnm.Print_Titles" localSheetId="4">FTZ_2!$2:$11</definedName>
    <definedName name="_xlnm.Print_Titles" localSheetId="1">ProzesuJudizialak_1!$2:$10</definedName>
    <definedName name="_xlnm.Print_Titles" localSheetId="2">ProzesuJudizialak_2!$2:$10</definedName>
  </definedNames>
  <calcPr calcId="162913"/>
</workbook>
</file>

<file path=xl/calcChain.xml><?xml version="1.0" encoding="utf-8"?>
<calcChain xmlns="http://schemas.openxmlformats.org/spreadsheetml/2006/main">
  <c r="Q107" i="24" l="1"/>
  <c r="Q109" i="24" s="1"/>
  <c r="R107" i="24"/>
  <c r="R109" i="24" s="1"/>
  <c r="P107" i="24"/>
  <c r="P109" i="24" s="1"/>
  <c r="H108" i="24"/>
  <c r="G107" i="24"/>
  <c r="H107" i="24" s="1"/>
  <c r="M79" i="23" l="1"/>
  <c r="G19" i="15"/>
  <c r="M16" i="9" l="1"/>
  <c r="L16" i="9"/>
  <c r="K16" i="9"/>
  <c r="K21" i="11" l="1"/>
  <c r="E121" i="15" l="1"/>
  <c r="E120" i="15"/>
  <c r="G20" i="15"/>
  <c r="G18" i="15"/>
  <c r="G17" i="15"/>
  <c r="G16" i="15"/>
  <c r="G15" i="15"/>
  <c r="L25" i="9"/>
  <c r="K25" i="9"/>
  <c r="M25" i="9" s="1"/>
  <c r="J25" i="9"/>
  <c r="G25" i="9"/>
  <c r="L24" i="9"/>
  <c r="M24" i="9" s="1"/>
  <c r="K24" i="9"/>
  <c r="J24" i="9"/>
  <c r="G24" i="9"/>
  <c r="L23" i="9"/>
  <c r="K23" i="9"/>
  <c r="M23" i="9" s="1"/>
  <c r="J23" i="9"/>
  <c r="G23" i="9"/>
  <c r="L22" i="9"/>
  <c r="K22" i="9"/>
  <c r="J22" i="9"/>
  <c r="G22" i="9"/>
  <c r="L21" i="9"/>
  <c r="M21" i="9" s="1"/>
  <c r="K21" i="9"/>
  <c r="J21" i="9"/>
  <c r="G21" i="9"/>
  <c r="L20" i="9"/>
  <c r="K20" i="9"/>
  <c r="J20" i="9"/>
  <c r="G20" i="9"/>
  <c r="L19" i="9"/>
  <c r="K19" i="9"/>
  <c r="M19" i="9" s="1"/>
  <c r="J19" i="9"/>
  <c r="G19" i="9"/>
  <c r="L18" i="9"/>
  <c r="K18" i="9"/>
  <c r="J18" i="9"/>
  <c r="G18" i="9"/>
  <c r="L17" i="9"/>
  <c r="K17" i="9"/>
  <c r="M17" i="9" s="1"/>
  <c r="J17" i="9"/>
  <c r="G17" i="9"/>
  <c r="J16" i="9"/>
  <c r="G16" i="9"/>
  <c r="M142" i="23"/>
  <c r="M137" i="23"/>
  <c r="M129" i="23"/>
  <c r="M119" i="23"/>
  <c r="M101" i="23"/>
  <c r="M96" i="23"/>
  <c r="M88" i="23"/>
  <c r="L80" i="23"/>
  <c r="R118" i="24"/>
  <c r="Q118" i="24"/>
  <c r="P118" i="24"/>
  <c r="R117" i="24"/>
  <c r="Q117" i="24"/>
  <c r="P117" i="24"/>
  <c r="R116" i="24"/>
  <c r="Q116" i="24"/>
  <c r="P116" i="24"/>
  <c r="Y31" i="19"/>
  <c r="M41" i="11"/>
  <c r="M42" i="11"/>
  <c r="M43" i="11"/>
  <c r="M44" i="11"/>
  <c r="M45" i="11"/>
  <c r="M46" i="11"/>
  <c r="Q34" i="11"/>
  <c r="Q21" i="11"/>
  <c r="M22" i="9" l="1"/>
  <c r="M20" i="9"/>
  <c r="M18" i="9"/>
  <c r="P70" i="24"/>
  <c r="P119" i="24"/>
  <c r="K38" i="23" l="1"/>
  <c r="X31" i="19" l="1"/>
  <c r="P21" i="11" l="1"/>
  <c r="P34" i="11" l="1"/>
  <c r="M68" i="23" l="1"/>
  <c r="K48" i="23"/>
  <c r="L48" i="23" s="1"/>
  <c r="M76" i="23" l="1"/>
  <c r="M67" i="23"/>
  <c r="M78" i="23"/>
  <c r="M75" i="23"/>
  <c r="M73" i="23"/>
  <c r="M72" i="23"/>
  <c r="M71" i="23"/>
  <c r="M70" i="23"/>
  <c r="M80" i="23"/>
  <c r="M69" i="23"/>
  <c r="M66" i="23"/>
  <c r="M77" i="23"/>
  <c r="M74" i="23"/>
  <c r="M64" i="23"/>
  <c r="M65" i="23"/>
  <c r="L46" i="23"/>
  <c r="L47" i="23"/>
  <c r="I29" i="15" l="1"/>
  <c r="M15" i="23" l="1"/>
  <c r="M14" i="23"/>
  <c r="R119" i="24" l="1"/>
  <c r="Q119" i="24"/>
  <c r="R70" i="24"/>
  <c r="Q70" i="24"/>
  <c r="W31" i="19" l="1"/>
  <c r="O34" i="11" l="1"/>
  <c r="O21" i="11"/>
  <c r="V31" i="19" l="1"/>
  <c r="N34" i="11" l="1"/>
  <c r="N21" i="11"/>
  <c r="U31" i="19" l="1"/>
  <c r="M34" i="11" l="1"/>
  <c r="M21" i="11"/>
  <c r="M143" i="23" l="1"/>
  <c r="K58" i="23"/>
  <c r="K24" i="23"/>
  <c r="K16" i="23"/>
  <c r="M16" i="23" s="1"/>
  <c r="L31" i="23" l="1"/>
  <c r="L37" i="23"/>
  <c r="L32" i="23"/>
  <c r="L33" i="23"/>
  <c r="L35" i="23"/>
  <c r="L36" i="23"/>
  <c r="L34" i="23"/>
  <c r="L30" i="23"/>
  <c r="L38" i="23"/>
  <c r="L56" i="23"/>
  <c r="L24" i="23"/>
  <c r="N141" i="23"/>
  <c r="L16" i="23"/>
  <c r="L57" i="23"/>
  <c r="L22" i="23"/>
  <c r="L23" i="23"/>
  <c r="L15" i="23"/>
  <c r="L14" i="23"/>
  <c r="L55" i="23"/>
  <c r="L58" i="23"/>
  <c r="L54" i="23"/>
  <c r="N142" i="23" l="1"/>
  <c r="N136" i="23"/>
  <c r="N126" i="23"/>
  <c r="N107" i="23"/>
  <c r="N110" i="23"/>
  <c r="N94" i="23"/>
  <c r="N139" i="23"/>
  <c r="N90" i="23"/>
  <c r="N127" i="23"/>
  <c r="N140" i="23"/>
  <c r="N135" i="23"/>
  <c r="N132" i="23"/>
  <c r="N137" i="23"/>
  <c r="N121" i="23"/>
  <c r="N101" i="23"/>
  <c r="N99" i="23"/>
  <c r="N93" i="23"/>
  <c r="N105" i="23"/>
  <c r="N124" i="23"/>
  <c r="N96" i="23"/>
  <c r="N98" i="23"/>
  <c r="N102" i="23"/>
  <c r="N97" i="23"/>
  <c r="N128" i="23"/>
  <c r="N129" i="23"/>
  <c r="N108" i="23"/>
  <c r="N131" i="23"/>
  <c r="N123" i="23"/>
  <c r="N125" i="23"/>
  <c r="N103" i="23"/>
  <c r="N119" i="23"/>
  <c r="N130" i="23"/>
  <c r="N106" i="23"/>
  <c r="N104" i="23"/>
  <c r="N89" i="23"/>
  <c r="N92" i="23"/>
  <c r="N111" i="23"/>
  <c r="N133" i="23"/>
  <c r="N88" i="23"/>
  <c r="N134" i="23"/>
  <c r="N122" i="23"/>
  <c r="N91" i="23"/>
  <c r="N109" i="23"/>
  <c r="N138" i="23"/>
  <c r="N112" i="23"/>
  <c r="N95" i="23"/>
  <c r="N100" i="23"/>
  <c r="N120" i="23"/>
  <c r="T31" i="19" l="1"/>
  <c r="L34" i="11" l="1"/>
  <c r="L21" i="11"/>
  <c r="F26" i="9" l="1"/>
  <c r="E26" i="9"/>
  <c r="S31" i="19" l="1"/>
  <c r="K126" i="11" l="1"/>
  <c r="K34" i="11" l="1"/>
  <c r="R31" i="19" l="1"/>
  <c r="J34" i="11" l="1"/>
  <c r="J21" i="11"/>
  <c r="E31" i="19" l="1"/>
  <c r="N40" i="19"/>
  <c r="M40" i="19"/>
  <c r="L40" i="19"/>
  <c r="K40" i="19"/>
  <c r="Q31" i="19"/>
  <c r="P31" i="19"/>
  <c r="O31" i="19"/>
  <c r="N31" i="19"/>
  <c r="M31" i="19"/>
  <c r="L31" i="19"/>
  <c r="K31" i="19"/>
  <c r="J31" i="19"/>
  <c r="I31" i="19"/>
  <c r="H31" i="19"/>
  <c r="G31" i="19"/>
  <c r="F31" i="19"/>
  <c r="J21" i="19"/>
  <c r="O116" i="11" l="1"/>
  <c r="P115" i="11"/>
  <c r="N116" i="11"/>
  <c r="M116" i="11"/>
  <c r="L116" i="11"/>
  <c r="I21" i="11" l="1"/>
  <c r="I34" i="11"/>
  <c r="P50" i="18" l="1"/>
  <c r="Q50" i="18"/>
  <c r="R50" i="18"/>
  <c r="P90" i="18"/>
  <c r="Q90" i="18"/>
  <c r="R90" i="18"/>
  <c r="H34" i="11" l="1"/>
  <c r="G34" i="11"/>
  <c r="H21" i="11"/>
  <c r="G21" i="11"/>
  <c r="G108" i="15"/>
  <c r="G107" i="15"/>
  <c r="G106" i="15"/>
  <c r="G94" i="15"/>
  <c r="G95" i="15"/>
  <c r="G96" i="15"/>
  <c r="G93" i="15"/>
  <c r="G92" i="15"/>
  <c r="G83" i="15"/>
  <c r="G82" i="15"/>
  <c r="G68" i="15"/>
  <c r="G69" i="15"/>
  <c r="G70" i="15"/>
  <c r="G71" i="15"/>
  <c r="G67" i="15"/>
  <c r="G66" i="15"/>
  <c r="G39" i="15"/>
  <c r="G40" i="15"/>
  <c r="G41" i="15"/>
  <c r="G42" i="15"/>
  <c r="G43" i="15"/>
  <c r="G44" i="15"/>
  <c r="G38" i="15"/>
  <c r="G37" i="15"/>
  <c r="N126" i="11"/>
  <c r="M126" i="11"/>
  <c r="L126" i="11"/>
  <c r="P111" i="11"/>
  <c r="P110" i="11"/>
  <c r="E134" i="15"/>
  <c r="E122" i="15"/>
  <c r="F109" i="15"/>
  <c r="E109" i="15"/>
  <c r="F84" i="15"/>
  <c r="E84" i="15"/>
  <c r="G56" i="15"/>
  <c r="G55" i="15"/>
  <c r="F57" i="15"/>
  <c r="E57" i="15"/>
  <c r="O67" i="11"/>
  <c r="O68" i="11"/>
  <c r="O69" i="11"/>
  <c r="O66" i="11"/>
  <c r="M67" i="11"/>
  <c r="M68" i="11"/>
  <c r="M69" i="11"/>
  <c r="M66" i="11"/>
  <c r="O125" i="11"/>
  <c r="O124" i="11"/>
  <c r="O123" i="11"/>
  <c r="P101" i="11"/>
  <c r="P102" i="11"/>
  <c r="P103" i="11"/>
  <c r="P104" i="11"/>
  <c r="P105" i="11"/>
  <c r="P106" i="11"/>
  <c r="P107" i="11"/>
  <c r="P108" i="11"/>
  <c r="P109" i="11"/>
  <c r="P112" i="11"/>
  <c r="P113" i="11"/>
  <c r="P114" i="11"/>
  <c r="O94" i="11"/>
  <c r="N94" i="11"/>
  <c r="M94" i="11"/>
  <c r="L94" i="11"/>
  <c r="K94" i="11"/>
  <c r="N70" i="11"/>
  <c r="L70" i="11"/>
  <c r="K70" i="11"/>
  <c r="K135" i="11"/>
  <c r="L135" i="11"/>
  <c r="M134" i="11"/>
  <c r="M133" i="11"/>
  <c r="K81" i="11"/>
  <c r="L80" i="11" s="1"/>
  <c r="M60" i="11"/>
  <c r="L47" i="11"/>
  <c r="K47" i="11"/>
  <c r="F97" i="15"/>
  <c r="E97" i="15"/>
  <c r="F72" i="15"/>
  <c r="E72" i="15"/>
  <c r="F45" i="15"/>
  <c r="E45" i="15"/>
  <c r="F21" i="15"/>
  <c r="E21" i="15"/>
  <c r="H26" i="9"/>
  <c r="I26" i="9"/>
  <c r="N60" i="11" l="1"/>
  <c r="N58" i="11"/>
  <c r="G57" i="15"/>
  <c r="G109" i="15"/>
  <c r="G97" i="15"/>
  <c r="G84" i="15"/>
  <c r="G72" i="15"/>
  <c r="G45" i="15"/>
  <c r="N59" i="11"/>
  <c r="P116" i="11"/>
  <c r="G21" i="15"/>
  <c r="J26" i="9"/>
  <c r="K26" i="9"/>
  <c r="G26" i="9"/>
  <c r="M135" i="11"/>
  <c r="O126" i="11"/>
  <c r="L77" i="11"/>
  <c r="L81" i="11"/>
  <c r="M70" i="11"/>
  <c r="N54" i="11"/>
  <c r="N53" i="11"/>
  <c r="N56" i="11"/>
  <c r="N55" i="11"/>
  <c r="N57" i="11"/>
  <c r="M47" i="11"/>
  <c r="L78" i="11"/>
  <c r="L79" i="11"/>
  <c r="L26" i="9"/>
  <c r="O70" i="11"/>
  <c r="M26" i="9" l="1"/>
</calcChain>
</file>

<file path=xl/sharedStrings.xml><?xml version="1.0" encoding="utf-8"?>
<sst xmlns="http://schemas.openxmlformats.org/spreadsheetml/2006/main" count="704" uniqueCount="422">
  <si>
    <t>Bilbao</t>
  </si>
  <si>
    <t>Durango</t>
  </si>
  <si>
    <t>Barakaldo</t>
  </si>
  <si>
    <t>Balmaseda</t>
  </si>
  <si>
    <t>Getxo</t>
  </si>
  <si>
    <t>TOTAL</t>
  </si>
  <si>
    <t>0-6</t>
  </si>
  <si>
    <t>13-18</t>
  </si>
  <si>
    <t>19-25</t>
  </si>
  <si>
    <t>26-35</t>
  </si>
  <si>
    <t>36-45</t>
  </si>
  <si>
    <t>46-55</t>
  </si>
  <si>
    <t>56-65</t>
  </si>
  <si>
    <t>&gt;65</t>
  </si>
  <si>
    <t>6-12</t>
  </si>
  <si>
    <t>Ertzaintza</t>
  </si>
  <si>
    <t>Gernika-Lumo</t>
  </si>
  <si>
    <t xml:space="preserve"> </t>
  </si>
  <si>
    <t>Galdakao</t>
  </si>
  <si>
    <t>Leioa</t>
  </si>
  <si>
    <t>Basauri</t>
  </si>
  <si>
    <t>Erandio</t>
  </si>
  <si>
    <t>%</t>
  </si>
  <si>
    <t>Amorebieta-Etxano</t>
  </si>
  <si>
    <t>Ermua</t>
  </si>
  <si>
    <t>Mungia</t>
  </si>
  <si>
    <t>Ondarroa</t>
  </si>
  <si>
    <t>Igorre</t>
  </si>
  <si>
    <t xml:space="preserve">                   </t>
  </si>
  <si>
    <t>Artea</t>
  </si>
  <si>
    <t>Etxebarri</t>
  </si>
  <si>
    <t>&lt;18</t>
  </si>
  <si>
    <t>18-30</t>
  </si>
  <si>
    <t>31-40</t>
  </si>
  <si>
    <t>41-50</t>
  </si>
  <si>
    <t>51-60</t>
  </si>
  <si>
    <t>61-70</t>
  </si>
  <si>
    <t>&gt;70</t>
  </si>
  <si>
    <t>III. Arloa: JUDIZIALA</t>
  </si>
  <si>
    <t>III.A. Prozesu judizialen datuak-1 (Emakumearen aurkako indarkeria)</t>
  </si>
  <si>
    <t>III.A.1. Botere Judizialaren Kontseilu Nagusiaren datuak (BJKN)</t>
  </si>
  <si>
    <t>III.A. Prozesu judizialen datuak-2 (Emakumearen aurkako indarkeria)</t>
  </si>
  <si>
    <t>III.A.2. Botere Judizialaren Kontseilu Nagusiaren datuak (BJKN) - ADINGABEAK</t>
  </si>
  <si>
    <t>III.B. Deribazio judizialaren bidezko Familia Topaguneen gaineko datuak - 1</t>
  </si>
  <si>
    <t>III.B.1. Familia Topaguneen gaineko datuak - Zuzeneko kudeaketa</t>
  </si>
  <si>
    <r>
      <rPr>
        <b/>
        <sz val="10"/>
        <rFont val="Arial"/>
        <family val="2"/>
      </rPr>
      <t>1. taula.</t>
    </r>
    <r>
      <rPr>
        <sz val="10"/>
        <rFont val="Arial"/>
        <family val="2"/>
      </rPr>
      <t xml:space="preserve"> Deribazio judizialaren bidezko Familia Topagunea. Zerbitzura deribatutako kasuak amaren aldeko babes-agindua egotearen arabera.</t>
    </r>
  </si>
  <si>
    <r>
      <rPr>
        <b/>
        <sz val="10"/>
        <rFont val="Arial"/>
        <family val="2"/>
      </rPr>
      <t>2. taula.</t>
    </r>
    <r>
      <rPr>
        <sz val="10"/>
        <rFont val="Arial"/>
        <family val="2"/>
      </rPr>
      <t xml:space="preserve"> Deribazio judizialaren bidezko Familia Topagunea. Amaren aldeko babes-agindua duten artatutako kasuak.</t>
    </r>
  </si>
  <si>
    <t>III.B. Deribazio judizialaren bidezko Familia Topaguneen gaineko datuak - 2</t>
  </si>
  <si>
    <t>III.B.2. Familia Topaguneen gaineko datuak - Udalek kudeatutakoa</t>
  </si>
  <si>
    <r>
      <rPr>
        <b/>
        <sz val="10"/>
        <rFont val="Arial"/>
        <family val="2"/>
      </rPr>
      <t>1. taula.</t>
    </r>
    <r>
      <rPr>
        <sz val="10"/>
        <rFont val="Arial"/>
        <family val="2"/>
      </rPr>
      <t xml:space="preserve"> Portugaleteko Udalak kudeatutako deribazio judizialaren bidezko Familia Topagunea (eskumen autonomikoa). Artatutako kasuak amaren aldeko babes-agindua egotearen arabera.</t>
    </r>
  </si>
  <si>
    <r>
      <rPr>
        <b/>
        <sz val="10"/>
        <rFont val="Arial"/>
        <family val="2"/>
      </rPr>
      <t>2. taula</t>
    </r>
    <r>
      <rPr>
        <sz val="10"/>
        <rFont val="Arial"/>
        <family val="2"/>
      </rPr>
      <t>. Barakaldoko Udalak kudeatutako deribazio judizialaren bidezko Familia Topagunea (eskumen autonomikoa). Artatutako kasuak amaren aldeko babes-agindua egotearen arabera.</t>
    </r>
  </si>
  <si>
    <t>III.C. Biktimei emandako laguntzaren gaineko datuak (Biktimari Laguntzeko Zerbitzua)</t>
  </si>
  <si>
    <t>III.C.1. Biktimen gaineko datuak</t>
  </si>
  <si>
    <t>III.C.2. Emakumeen espedienteen gaineko datuak</t>
  </si>
  <si>
    <t>III.D. Abokatu laguntzaren gaineko datuak-1 (Ofiziozko Txanda)</t>
  </si>
  <si>
    <t>III.D.1. Biktimen gaineko datuak</t>
  </si>
  <si>
    <t>III.D. Abokatu laguntzaren gaineko datuak-2 (Ofiziozko Txanda)</t>
  </si>
  <si>
    <t>III.D.2. Esku-hartzeen gaineko datuak</t>
  </si>
  <si>
    <t>III.D.3. Jardueren gaineko datuak</t>
  </si>
  <si>
    <t>III.D.4. Izendatzeen gaineko datuak</t>
  </si>
  <si>
    <t>III.D.5. Baliabideari buruzko datuak</t>
  </si>
  <si>
    <t>III.A. Prozesu judizialen gaineko datuak (Emakumearen aurkako Indarkeria)</t>
  </si>
  <si>
    <t>Barruti Judiziala</t>
  </si>
  <si>
    <t>GUZTIRA</t>
  </si>
  <si>
    <t>Salaketa kopurua</t>
  </si>
  <si>
    <t>Uko egite kopurua</t>
  </si>
  <si>
    <t>Salaketei uko egitearen ratioa</t>
  </si>
  <si>
    <t>Salaketak</t>
  </si>
  <si>
    <t>Biktimak zuzenean aurkeztutakoa</t>
  </si>
  <si>
    <t>Biktimaren familiak zuzenean aurkeztutakoa</t>
  </si>
  <si>
    <t>biktimaren salaketarekin</t>
  </si>
  <si>
    <t>biktimaren familiaren salaketarekin</t>
  </si>
  <si>
    <t xml:space="preserve">poliziaren esku-hartze zuzenagatik </t>
  </si>
  <si>
    <t xml:space="preserve"> Lesio agiria</t>
  </si>
  <si>
    <t xml:space="preserve"> Hirugarrenei laguntzeko zerbitzua</t>
  </si>
  <si>
    <t>Kop.</t>
  </si>
  <si>
    <t>Hiruhilekoa</t>
  </si>
  <si>
    <t xml:space="preserve"> 1. hiruhilekoa</t>
  </si>
  <si>
    <t xml:space="preserve"> 2. hiruhilekoa</t>
  </si>
  <si>
    <t xml:space="preserve"> 3. hiruhilekoa</t>
  </si>
  <si>
    <t xml:space="preserve"> 4. hiruhilekoa</t>
  </si>
  <si>
    <t xml:space="preserve">GUZTIRA  </t>
  </si>
  <si>
    <t>Abiarazi-
takoak</t>
  </si>
  <si>
    <t>Ebatziak. Onartuak</t>
  </si>
  <si>
    <t>Ebatziak. Ukatuak</t>
  </si>
  <si>
    <t>Ebazteke</t>
  </si>
  <si>
    <t>Harreman mota</t>
  </si>
  <si>
    <t>Ezkontidea</t>
  </si>
  <si>
    <t>Ezkontide ohia</t>
  </si>
  <si>
    <t>Harreman afektiboa</t>
  </si>
  <si>
    <t>Harreman afektibo ohia</t>
  </si>
  <si>
    <r>
      <t xml:space="preserve"> Biktima </t>
    </r>
    <r>
      <rPr>
        <b/>
        <sz val="9"/>
        <rFont val="Arial"/>
        <family val="2"/>
      </rPr>
      <t xml:space="preserve">Emakume espainiarra </t>
    </r>
  </si>
  <si>
    <r>
      <t xml:space="preserve"> Biktima</t>
    </r>
    <r>
      <rPr>
        <b/>
        <sz val="9"/>
        <rFont val="Arial"/>
        <family val="2"/>
      </rPr>
      <t xml:space="preserve"> Emakume atzerritarra</t>
    </r>
  </si>
  <si>
    <r>
      <t xml:space="preserve"> Salatua </t>
    </r>
    <r>
      <rPr>
        <b/>
        <sz val="8"/>
        <rFont val="Arial"/>
        <family val="2"/>
      </rPr>
      <t>Gizon espainiarra</t>
    </r>
  </si>
  <si>
    <r>
      <t xml:space="preserve"> Salatua </t>
    </r>
    <r>
      <rPr>
        <b/>
        <sz val="8"/>
        <rFont val="Arial"/>
        <family val="2"/>
      </rPr>
      <t>Gizon atzerritarra</t>
    </r>
  </si>
  <si>
    <t>Delitu mota</t>
  </si>
  <si>
    <t>1. hiruhil.</t>
  </si>
  <si>
    <t>2. hiruhil.</t>
  </si>
  <si>
    <t>3. hiruhil.</t>
  </si>
  <si>
    <t>4. hiruhil.</t>
  </si>
  <si>
    <t>Hilketa</t>
  </si>
  <si>
    <t>Abortua</t>
  </si>
  <si>
    <t>Umekiari lesioak</t>
  </si>
  <si>
    <t>Kode Penalaren 153 artikuluaren Lesio eta Tratu txarrak</t>
  </si>
  <si>
    <t>Kode Penalaren 173 artikuluaren Lesio eta Tratu Txarrak</t>
  </si>
  <si>
    <t>Kode Penalaren 148 artikul. eta Gizarte Segurantzaren Lesio eta Tratu Txarrak</t>
  </si>
  <si>
    <t>Askatasunaren aurkakoa</t>
  </si>
  <si>
    <t>Askatasun eta kaltegabetasun sexualaren aurkakoa</t>
  </si>
  <si>
    <t>Osotasun moralaren aurkakoa</t>
  </si>
  <si>
    <t>Intimitatearen eta berezko irudia izateko eskubidearen kontrakoa</t>
  </si>
  <si>
    <t>Ohorearen kontrakoa</t>
  </si>
  <si>
    <t>Eskubide eta betebehar familiarren aurkakoak</t>
  </si>
  <si>
    <t>Zigorren urraketak</t>
  </si>
  <si>
    <t>Neurrien urraketak</t>
  </si>
  <si>
    <t>Beste batzuk</t>
  </si>
  <si>
    <t>Irainak</t>
  </si>
  <si>
    <t>Bidegabeko isekak</t>
  </si>
  <si>
    <t>Zigortuak</t>
  </si>
  <si>
    <t>Absolbituak</t>
  </si>
  <si>
    <t xml:space="preserve">Espainiar. </t>
  </si>
  <si>
    <t>Atzerritar.</t>
  </si>
  <si>
    <t>1. hiruhilekoa</t>
  </si>
  <si>
    <t>2. hiruhilekoa</t>
  </si>
  <si>
    <t>3. hiruhilekoa</t>
  </si>
  <si>
    <t>4. hiruhilekoa</t>
  </si>
  <si>
    <t>Sententzia Absoluto-rioa</t>
  </si>
  <si>
    <t>Sententzia Kondena-tzailea</t>
  </si>
  <si>
    <t>Artxibatze Askea</t>
  </si>
  <si>
    <t>Behin-behineko Artxibatzea</t>
  </si>
  <si>
    <t>Aginpidedun organora igotzea</t>
  </si>
  <si>
    <t>III.A. Prozesu judizialen gaineko datuak (Emakumearen aurkako indarkeria)</t>
  </si>
  <si>
    <t>III.A.2. Botere Judizialaren Kontseilu Nagusiaren datuak  (BJKN) - ADINGABEAK</t>
  </si>
  <si>
    <t>Babes eta segurtasunerako neurriak</t>
  </si>
  <si>
    <t>Bisita erregimena etetea</t>
  </si>
  <si>
    <t>Guraso-agintea etetea</t>
  </si>
  <si>
    <t>Zaintza eta babesa etetea</t>
  </si>
  <si>
    <t>Adingabeen babes neurria</t>
  </si>
  <si>
    <t>Neurrien ezarpenarekin. Delitu gisa tipifikatutako jokaera</t>
  </si>
  <si>
    <t>Neurrien ezarpenarekin. Hutsegite edo delitu arin gisa tipifikatutako jokaera</t>
  </si>
  <si>
    <t>Neurrien ezarpenik gabe</t>
  </si>
  <si>
    <t>Espai-niar
14-15 urte</t>
  </si>
  <si>
    <t>Atzerri-tar
14-15 urte</t>
  </si>
  <si>
    <t>Espai-niar
16-17 urte</t>
  </si>
  <si>
    <t>Atzerri-tar
16-17 urte</t>
  </si>
  <si>
    <t>III.B. Deribazio judizialaren bidezko Familia Topaguneen gaineko datuak</t>
  </si>
  <si>
    <t>BALIABIDE AUTONOMIKOA. ZUZENEKO KUDEAKETA</t>
  </si>
  <si>
    <t>Deribatutako kasuak guztira</t>
  </si>
  <si>
    <t>Familia kop.</t>
  </si>
  <si>
    <t>Adingabe kop.</t>
  </si>
  <si>
    <t>Babes-agindua duten kasuak</t>
  </si>
  <si>
    <t>Emakume kop.</t>
  </si>
  <si>
    <t>FTZko adingabeen guzt. gain %</t>
  </si>
  <si>
    <t>Berriak</t>
  </si>
  <si>
    <t>Aurrekoak</t>
  </si>
  <si>
    <t>Artatutako kasuak guztira</t>
  </si>
  <si>
    <t xml:space="preserve">    Neska kop.</t>
  </si>
  <si>
    <t xml:space="preserve">    Mutil kop.</t>
  </si>
  <si>
    <t>0 - 2 urte bitartean</t>
  </si>
  <si>
    <t>3 - 5 urte bitartean</t>
  </si>
  <si>
    <t>6 - 8 urte bitartean</t>
  </si>
  <si>
    <t>9 - 11 urte bitartean</t>
  </si>
  <si>
    <t>12 - 14 urte bitartean</t>
  </si>
  <si>
    <t>15 - 17 urte bitartean</t>
  </si>
  <si>
    <t>Neurri mota</t>
  </si>
  <si>
    <t>Ikuskatutako bisita</t>
  </si>
  <si>
    <t>Ikuskatu gabeko bisita</t>
  </si>
  <si>
    <t>Hartu-emana</t>
  </si>
  <si>
    <t>FTZ kasuak guztira</t>
  </si>
  <si>
    <t>Neskak</t>
  </si>
  <si>
    <t>Mutilak</t>
  </si>
  <si>
    <t>FTZko adingabeen guztizk.gain %</t>
  </si>
  <si>
    <t>Iturria: Justizia eta Giza Eskubideen Saila. Eusko Jaurlaritza.</t>
  </si>
  <si>
    <t>PORTUGALETEKO UDALAK KUDEATUTAKO FAMILIA TOPAGUNEA</t>
  </si>
  <si>
    <t>Babes-agindua duten familiak</t>
  </si>
  <si>
    <t>Guztizkoaren gaineko %</t>
  </si>
  <si>
    <t>Iturria: Gizarte Ongizate Saila. Portugaleteko Udala (2006-2015).</t>
  </si>
  <si>
    <t>Justizia eta Giza Eskubideen Saila. Eusko Jaurlaritza (2016tik).</t>
  </si>
  <si>
    <r>
      <t xml:space="preserve">1.3. </t>
    </r>
    <r>
      <rPr>
        <u/>
        <sz val="9"/>
        <rFont val="Arial"/>
        <family val="2"/>
      </rPr>
      <t>Amaren aldeko babes-agindua duten familietatik datozen adingabeak, sexu eta garatutako neurriaren</t>
    </r>
  </si>
  <si>
    <t>Guztira</t>
  </si>
  <si>
    <t>Nesk.</t>
  </si>
  <si>
    <t>Mut.</t>
  </si>
  <si>
    <t>FTZko adingabeen guztizk. gain %</t>
  </si>
  <si>
    <t>BARAKALDOKO UDALAK KUDEATUTAKO FAMILIA TOPAGUNEA</t>
  </si>
  <si>
    <t>Iturriak: Berdintasuna eta Lankidetza Saila.Barakaldoko Udala (2010-2015).</t>
  </si>
  <si>
    <r>
      <t xml:space="preserve">2.3. </t>
    </r>
    <r>
      <rPr>
        <u/>
        <sz val="9"/>
        <rFont val="Arial"/>
        <family val="2"/>
      </rPr>
      <t>Amaren aldeko babes-agindua duten familietatik datozen adingabeak, sexu eta garatutako</t>
    </r>
  </si>
  <si>
    <t>III.C. Biktimei emandako laguntzaren gaineko datuak</t>
  </si>
  <si>
    <t>Pertsona kop.</t>
  </si>
  <si>
    <t>EAEko guztizk.ren gaineko %</t>
  </si>
  <si>
    <t xml:space="preserve">Emakumeak </t>
  </si>
  <si>
    <t>Gizonak</t>
  </si>
  <si>
    <t>Iturria: Biktimari Laguntzeko Zerbitzua. Justizia eta Giza Eskubideen Saila. Eusko Jaurlaritza.</t>
  </si>
  <si>
    <t>Kasu berriak</t>
  </si>
  <si>
    <t>Aurreko kasuak</t>
  </si>
  <si>
    <t>Ezezaguna</t>
  </si>
  <si>
    <t>Espediente kop.</t>
  </si>
  <si>
    <t>Biktima zuzena</t>
  </si>
  <si>
    <t>Zeharkako biktima</t>
  </si>
  <si>
    <t>Genero-indarkeria</t>
  </si>
  <si>
    <t>Familia barruko indarkeria</t>
  </si>
  <si>
    <t>Askatasun sexualaren kontrako delituak</t>
  </si>
  <si>
    <t>Gainerako delituak</t>
  </si>
  <si>
    <t>Berezko iniziatiba</t>
  </si>
  <si>
    <t>Epaitegiak</t>
  </si>
  <si>
    <t>Kartzelatik ateratzea</t>
  </si>
  <si>
    <t>Gizarte-zerbitzuak</t>
  </si>
  <si>
    <t>Administrazioa</t>
  </si>
  <si>
    <t>Elkarteak</t>
  </si>
  <si>
    <t>Abokatuak</t>
  </si>
  <si>
    <t>Aurretik erabiltzailea izandakoa</t>
  </si>
  <si>
    <t>Beste erabiltzaile baten gomendioa</t>
  </si>
  <si>
    <t>Osasun-zerbitzuak</t>
  </si>
  <si>
    <t>Fiskaltza</t>
  </si>
  <si>
    <t>Auzitegi-medikua</t>
  </si>
  <si>
    <t>III.C.3. Emakumeen arretari buruzko datuak</t>
  </si>
  <si>
    <t xml:space="preserve">Arreta kopurua    </t>
  </si>
  <si>
    <t>Arreta guzt. gaineko %</t>
  </si>
  <si>
    <t>Informazio orokorra</t>
  </si>
  <si>
    <t xml:space="preserve">  Idatzia</t>
  </si>
  <si>
    <t xml:space="preserve">  Presentziala</t>
  </si>
  <si>
    <t xml:space="preserve">  Telefonikoa</t>
  </si>
  <si>
    <t>Harrera elkarrizketa</t>
  </si>
  <si>
    <t>Jarraipen elkarrizketa</t>
  </si>
  <si>
    <t>Arreta telefonikoa</t>
  </si>
  <si>
    <t>Doako laguntza juridikoari buruzko aholkularitza</t>
  </si>
  <si>
    <t>Laguntza ekonomikoei buruzko aholkularitza</t>
  </si>
  <si>
    <t xml:space="preserve">  Delitu bortitzengarik</t>
  </si>
  <si>
    <t xml:space="preserve">  Genero-indarkeriagatik</t>
  </si>
  <si>
    <t>Esku-hartze psikologikoak</t>
  </si>
  <si>
    <t>Informazio eta aholkularitza juridiko zehatza</t>
  </si>
  <si>
    <t>Koordinazioa</t>
  </si>
  <si>
    <t xml:space="preserve">  Autonomia administrazioarekin</t>
  </si>
  <si>
    <t xml:space="preserve">  Justizia administrazioarekin</t>
  </si>
  <si>
    <t xml:space="preserve">  Estatu administrazioarekin</t>
  </si>
  <si>
    <t xml:space="preserve">  Foru administrazioarekin</t>
  </si>
  <si>
    <t xml:space="preserve">  Tokiko administrazioarekin</t>
  </si>
  <si>
    <t xml:space="preserve">  Lanbiderekin</t>
  </si>
  <si>
    <t xml:space="preserve">  Osakidetzarekin</t>
  </si>
  <si>
    <t xml:space="preserve">  Antolaketa asistentzial pribatuarekin</t>
  </si>
  <si>
    <t xml:space="preserve">  Bestelakoekin</t>
  </si>
  <si>
    <t>Deribazioa</t>
  </si>
  <si>
    <t xml:space="preserve">  Autonomia administraziora</t>
  </si>
  <si>
    <t xml:space="preserve">  Justizia administraziora</t>
  </si>
  <si>
    <t xml:space="preserve">  Foru administraziora</t>
  </si>
  <si>
    <t xml:space="preserve">  Tokiko administraziora</t>
  </si>
  <si>
    <t xml:space="preserve">  Lanbidera</t>
  </si>
  <si>
    <t xml:space="preserve">  Osakidetzara</t>
  </si>
  <si>
    <t xml:space="preserve">  Antolaketa asistentzial pribatura</t>
  </si>
  <si>
    <t xml:space="preserve">  Bestelakoetara</t>
  </si>
  <si>
    <t>Izapide judizialetarako laguntza psikosoziala</t>
  </si>
  <si>
    <t xml:space="preserve">  Aurkeztetara</t>
  </si>
  <si>
    <t xml:space="preserve">  Dekanatora</t>
  </si>
  <si>
    <t xml:space="preserve">  Deklaratzera</t>
  </si>
  <si>
    <t xml:space="preserve">  Epaiketara</t>
  </si>
  <si>
    <t xml:space="preserve">  Beste zerbitzu judizialetara</t>
  </si>
  <si>
    <t xml:space="preserve">  Orientazio Juridikoko Zerbitzura (OJZ)</t>
  </si>
  <si>
    <t xml:space="preserve">  Epaiketetarako prestatzea</t>
  </si>
  <si>
    <t>Justizia administrazioarekin kolaborazioa</t>
  </si>
  <si>
    <t xml:space="preserve">  Peritu jarduera</t>
  </si>
  <si>
    <t xml:space="preserve">  Txostenen elaborazioa</t>
  </si>
  <si>
    <t xml:space="preserve">  Babes neurrien idatziak</t>
  </si>
  <si>
    <t>Kartzelatik ateratzeagatiko komunikazioak</t>
  </si>
  <si>
    <t>III.D. Abokatu laguntzaren gaineko datuak (Ofiziozko Txanda)</t>
  </si>
  <si>
    <t>Emakumeak</t>
  </si>
  <si>
    <t>Estatukoa</t>
  </si>
  <si>
    <t>Atzerritar</t>
  </si>
  <si>
    <t>Iturria: Bizkaiko Abokatuen Elkargo Ohoretsua.</t>
  </si>
  <si>
    <t>ARRAZOIA</t>
  </si>
  <si>
    <t>Emak.</t>
  </si>
  <si>
    <t>Sexu askatasunaren aurka</t>
  </si>
  <si>
    <t>Adingabekoen indarkeria</t>
  </si>
  <si>
    <t>Definitu gabe</t>
  </si>
  <si>
    <t>Jasotako deiak</t>
  </si>
  <si>
    <t>Emakum.</t>
  </si>
  <si>
    <t>JATORRIA</t>
  </si>
  <si>
    <t>Biktimentzako telefonoa</t>
  </si>
  <si>
    <t>Gizarte Zerbitzuak</t>
  </si>
  <si>
    <t>Beste polizia batzuk</t>
  </si>
  <si>
    <t>Organo judizialak</t>
  </si>
  <si>
    <t>Osasun zerbitzuak</t>
  </si>
  <si>
    <t>Abokatuen Elkargoa</t>
  </si>
  <si>
    <t>ESKU-HARTZE MOTA</t>
  </si>
  <si>
    <t>Elkarrizketa-aholkularitza- DLJ informazioa</t>
  </si>
  <si>
    <t>Judiziala</t>
  </si>
  <si>
    <t>Oharra: Esku-hartze bat, bi motatakoa izan daiteke.</t>
  </si>
  <si>
    <t>BARRUTI JUDIZIALA</t>
  </si>
  <si>
    <t>JARDUERA MOTA</t>
  </si>
  <si>
    <t>Zibila</t>
  </si>
  <si>
    <t>Penala</t>
  </si>
  <si>
    <t>JARDUERAREN EZAUGARRIAK</t>
  </si>
  <si>
    <t>Salaketa jartzea</t>
  </si>
  <si>
    <t>Zuhurtziazko neurriak eskatu</t>
  </si>
  <si>
    <t>Biktimaren deklarazioan laguntzea</t>
  </si>
  <si>
    <t>Behin-behinekoen aurreko neurriak</t>
  </si>
  <si>
    <t>Beste jarduera batzuk</t>
  </si>
  <si>
    <t>Oharra: jarduera batek ezaugarri bat baino gehiago izan dezake.</t>
  </si>
  <si>
    <t>JARDUERAK</t>
  </si>
  <si>
    <t>Ministerio fiskalak esku-har dezala eskatzea</t>
  </si>
  <si>
    <t>Auzitegiko medikuak esku-har dezala eskatzea</t>
  </si>
  <si>
    <t>Biktimak etxebizitza uzten du</t>
  </si>
  <si>
    <t>ALDIA</t>
  </si>
  <si>
    <t>Lehen seihilekoa</t>
  </si>
  <si>
    <t>Bigarren seihilekoa</t>
  </si>
  <si>
    <t>Izendatze kopurua</t>
  </si>
  <si>
    <t>ABOKATUAK</t>
  </si>
  <si>
    <t>Kopurua</t>
  </si>
  <si>
    <t>%38,5</t>
  </si>
  <si>
    <t>%41,2</t>
  </si>
  <si>
    <t>%39,7</t>
  </si>
  <si>
    <t>%33,8</t>
  </si>
  <si>
    <t>%34,5</t>
  </si>
  <si>
    <t>%40,7</t>
  </si>
  <si>
    <t>%38,2</t>
  </si>
  <si>
    <t>%35,8</t>
  </si>
  <si>
    <t>%33,5</t>
  </si>
  <si>
    <t>%33,9</t>
  </si>
  <si>
    <t>%32,0</t>
  </si>
  <si>
    <t>%28,5</t>
  </si>
  <si>
    <t>Arrigorriaga</t>
  </si>
  <si>
    <t>Bedia</t>
  </si>
  <si>
    <t>Berango</t>
  </si>
  <si>
    <t>Berriz</t>
  </si>
  <si>
    <t>%38,3</t>
  </si>
  <si>
    <t>%25,3</t>
  </si>
  <si>
    <t>%31,7</t>
  </si>
  <si>
    <t>%26,9</t>
  </si>
  <si>
    <t>%25,0</t>
  </si>
  <si>
    <t>%24,7</t>
  </si>
  <si>
    <t>%23,0</t>
  </si>
  <si>
    <t>%30,3</t>
  </si>
  <si>
    <t>%31,0</t>
  </si>
  <si>
    <t>%39,3</t>
  </si>
  <si>
    <t>%30,5</t>
  </si>
  <si>
    <t>%42,6</t>
  </si>
  <si>
    <t>%29,6</t>
  </si>
  <si>
    <t>%19,7</t>
  </si>
  <si>
    <t>%27,5</t>
  </si>
  <si>
    <t>%23,1</t>
  </si>
  <si>
    <t>%28,4</t>
  </si>
  <si>
    <t>%20,3</t>
  </si>
  <si>
    <r>
      <t>1. taula.</t>
    </r>
    <r>
      <rPr>
        <sz val="10"/>
        <rFont val="Arial"/>
        <family val="2"/>
      </rPr>
      <t xml:space="preserve"> Emakumearen aurkako indarkeria. Sartutako zigor-arloko auziak barruti judizialen arabera. Bizkaia. 2013-2025 bilakaera.</t>
    </r>
  </si>
  <si>
    <r>
      <t>2. taula.</t>
    </r>
    <r>
      <rPr>
        <sz val="10"/>
        <rFont val="Arial"/>
        <family val="2"/>
      </rPr>
      <t xml:space="preserve"> Emakumearen aurkako indarkeria. Sartutako auzi zibilak barruti judizialen arabera. Bizkaia. 2013-2025 bilakaera.</t>
    </r>
  </si>
  <si>
    <r>
      <t>3. taula.</t>
    </r>
    <r>
      <rPr>
        <sz val="10"/>
        <rFont val="Arial"/>
        <family val="2"/>
      </rPr>
      <t xml:space="preserve"> Emakumearen aurkako indarkeria. Salaketak eta uko egiteak barruti judizialen arabera. Bizkaia. 2025.</t>
    </r>
  </si>
  <si>
    <r>
      <t>4. taula.</t>
    </r>
    <r>
      <rPr>
        <sz val="10"/>
        <rFont val="Arial"/>
        <family val="2"/>
      </rPr>
      <t xml:space="preserve"> Emakumearen aurkako indarkeria. Jasotako salaketak salatzailearen arabera. Bizkaia. 2025.</t>
    </r>
  </si>
  <si>
    <r>
      <t>5. taula.</t>
    </r>
    <r>
      <rPr>
        <sz val="10"/>
        <rFont val="Arial"/>
        <family val="2"/>
      </rPr>
      <t xml:space="preserve"> Emakumearen aurkako indarkeria. Babes aginduak. Bizkaia. 2025.</t>
    </r>
  </si>
  <si>
    <r>
      <t>6. taula.</t>
    </r>
    <r>
      <rPr>
        <sz val="10"/>
        <rFont val="Arial"/>
        <family val="2"/>
      </rPr>
      <t xml:space="preserve"> Emakumearen aurkako indarkeria. Babes aginduak pertsona erasotzailearekiko senidetasun edo afektibitate harremanaren arabera. Bizkaia. 2025.</t>
    </r>
  </si>
  <si>
    <r>
      <t>7. taula.</t>
    </r>
    <r>
      <rPr>
        <sz val="10"/>
        <rFont val="Arial"/>
        <family val="2"/>
      </rPr>
      <t xml:space="preserve"> Emakumearen aurkako indarkeria. Babes aginduak barruti judizialen eta biktimaren/salatutakoaren nazionalitatearen arabera. Bizkaia. 2025.</t>
    </r>
  </si>
  <si>
    <r>
      <t>8. taula.</t>
    </r>
    <r>
      <rPr>
        <sz val="10"/>
        <rFont val="Arial"/>
        <family val="2"/>
      </rPr>
      <t xml:space="preserve"> Emakumearen aurkako indarkeria. Sartutako delituak motaren eta hiruhilekoaren arabera. Bizkaia. 2025.</t>
    </r>
  </si>
  <si>
    <r>
      <t xml:space="preserve">9. taula. </t>
    </r>
    <r>
      <rPr>
        <sz val="10"/>
        <rFont val="Arial"/>
        <family val="2"/>
      </rPr>
      <t>Emakumearen aurkako indarkeria. Sartutako delitu arinak motaren eta hiruhilekoaren arabera. Bizkaia 2025.</t>
    </r>
  </si>
  <si>
    <r>
      <t>10. taula.</t>
    </r>
    <r>
      <rPr>
        <sz val="10"/>
        <rFont val="Arial"/>
        <family val="2"/>
      </rPr>
      <t xml:space="preserve"> Emakumearen aurkako indarkeria. Epaitutako pertsonak ebazpenaren eta nazionalitatearen arabera. Bizkaia. 2025.</t>
    </r>
  </si>
  <si>
    <r>
      <t>11. taula.</t>
    </r>
    <r>
      <rPr>
        <sz val="10"/>
        <rFont val="Arial"/>
        <family val="2"/>
      </rPr>
      <t xml:space="preserve"> Emakumearen aurkako indarkeria. Prozeduren amaiera hiruhilekoaren eta moduaren arabera (%). Bizkaia. 2025.</t>
    </r>
  </si>
  <si>
    <r>
      <rPr>
        <b/>
        <sz val="10"/>
        <rFont val="Arial"/>
        <family val="2"/>
      </rPr>
      <t xml:space="preserve">2. taula. </t>
    </r>
    <r>
      <rPr>
        <sz val="10"/>
        <rFont val="Arial"/>
        <family val="2"/>
      </rPr>
      <t>Emakumearen aurkako indarkeria. Auzipetutako adingabeak neurrien, adinaren eta nazionalitatearen arabera. Bizkaia. 2025</t>
    </r>
  </si>
  <si>
    <r>
      <t>1.1.</t>
    </r>
    <r>
      <rPr>
        <sz val="9"/>
        <color indexed="18"/>
        <rFont val="Arial"/>
        <family val="2"/>
      </rPr>
      <t xml:space="preserve"> Kasuen bilakaera 2005-2025.</t>
    </r>
  </si>
  <si>
    <r>
      <t>1.2.</t>
    </r>
    <r>
      <rPr>
        <sz val="9"/>
        <color indexed="18"/>
        <rFont val="Arial"/>
        <family val="2"/>
      </rPr>
      <t xml:space="preserve"> Kasuaren antzinatasunaren arabera (berria/aurrekoa). 2025.</t>
    </r>
  </si>
  <si>
    <r>
      <t xml:space="preserve">2.1. </t>
    </r>
    <r>
      <rPr>
        <sz val="9"/>
        <color indexed="18"/>
        <rFont val="Arial"/>
        <family val="2"/>
      </rPr>
      <t>Artatutako kasuak sexu eta antzinatasunaren arabera. 2025.</t>
    </r>
  </si>
  <si>
    <r>
      <t xml:space="preserve">2.3. </t>
    </r>
    <r>
      <rPr>
        <sz val="9"/>
        <color indexed="18"/>
        <rFont val="Arial"/>
        <family val="2"/>
      </rPr>
      <t>Artatutako kasuak sexu eta biziterriaren arabera.</t>
    </r>
    <r>
      <rPr>
        <sz val="9"/>
        <color indexed="18"/>
        <rFont val="Arial"/>
        <family val="2"/>
      </rPr>
      <t xml:space="preserve"> 2025.</t>
    </r>
  </si>
  <si>
    <r>
      <rPr>
        <b/>
        <sz val="9"/>
        <color indexed="18"/>
        <rFont val="Arial"/>
        <family val="2"/>
      </rPr>
      <t xml:space="preserve">2.4. </t>
    </r>
    <r>
      <rPr>
        <sz val="9"/>
        <color indexed="18"/>
        <rFont val="Arial"/>
        <family val="2"/>
      </rPr>
      <t>Artatutako kasuak sexu eta garatutako neurriaren arabera. 2025.</t>
    </r>
  </si>
  <si>
    <r>
      <t xml:space="preserve">2.2. </t>
    </r>
    <r>
      <rPr>
        <sz val="9"/>
        <color indexed="18"/>
        <rFont val="Arial"/>
        <family val="2"/>
      </rPr>
      <t>Artatutako kasuak sexu eta adinaren arabera.</t>
    </r>
    <r>
      <rPr>
        <b/>
        <sz val="9"/>
        <color indexed="18"/>
        <rFont val="Arial"/>
        <family val="2"/>
      </rPr>
      <t xml:space="preserve"> </t>
    </r>
    <r>
      <rPr>
        <sz val="9"/>
        <color indexed="18"/>
        <rFont val="Arial"/>
        <family val="2"/>
      </rPr>
      <t>2025.</t>
    </r>
  </si>
  <si>
    <r>
      <t xml:space="preserve">1. taula. </t>
    </r>
    <r>
      <rPr>
        <sz val="10"/>
        <rFont val="Arial"/>
        <family val="2"/>
      </rPr>
      <t>BLZ. Artatutako pertsona kopurua sexuaren arabera. Bizkaia. 2025.</t>
    </r>
  </si>
  <si>
    <r>
      <t xml:space="preserve">2. taula. </t>
    </r>
    <r>
      <rPr>
        <sz val="10"/>
        <rFont val="Arial"/>
        <family val="2"/>
      </rPr>
      <t>BLZ. Artatutako emakume kopurua kasu motaren arabera. Bizkaia. 2025.</t>
    </r>
  </si>
  <si>
    <r>
      <t xml:space="preserve">3. taula. </t>
    </r>
    <r>
      <rPr>
        <sz val="10"/>
        <rFont val="Arial"/>
        <family val="2"/>
      </rPr>
      <t>BLZ. Artatutako emakume kopurua adinaren arabera. Bizkaia. 2025.</t>
    </r>
  </si>
  <si>
    <r>
      <t xml:space="preserve">1. taula. </t>
    </r>
    <r>
      <rPr>
        <sz val="10"/>
        <rFont val="Arial"/>
        <family val="2"/>
      </rPr>
      <t>BLZ. Emakumeen espediente kopurua biktimizazio motaren arabera. Bizkaia. 2025.</t>
    </r>
  </si>
  <si>
    <r>
      <t xml:space="preserve">2. taula. </t>
    </r>
    <r>
      <rPr>
        <sz val="10"/>
        <rFont val="Arial"/>
        <family val="2"/>
      </rPr>
      <t>BLZ. Emakumeen espediente kopurua asistentzia arrazoiaren arabera. Bizkaia. 2025.</t>
    </r>
  </si>
  <si>
    <r>
      <t xml:space="preserve">3. taula. </t>
    </r>
    <r>
      <rPr>
        <sz val="10"/>
        <rFont val="Arial"/>
        <family val="2"/>
      </rPr>
      <t>BLZ. Emakumeen espediente kopurua igorpen iturriaren arabera. Bizkaia. 2025.</t>
    </r>
  </si>
  <si>
    <r>
      <t>1. taula.</t>
    </r>
    <r>
      <rPr>
        <sz val="10"/>
        <rFont val="Arial"/>
        <family val="2"/>
      </rPr>
      <t xml:space="preserve"> Etxeko indarkeriaren eta sexu erasoen biktimentzako laguntza juridikoko eta ofiziozko txandako zerbitzua. Lagundutako biktimak adinaren, sexuaren eta nazionalitatearen arabera. Bizkaia. 2025.</t>
    </r>
  </si>
  <si>
    <r>
      <t>1. taula.</t>
    </r>
    <r>
      <rPr>
        <sz val="10"/>
        <rFont val="Arial"/>
        <family val="2"/>
      </rPr>
      <t xml:space="preserve"> Etxeko indarkeriaren eta sexu erasoen biktimentzako laguntza juridikoko eta ofiziozko txandako zerbitzua. Esku-hartzearen arrazoia sexuaren arabera. Bizkaia. 2025.</t>
    </r>
  </si>
  <si>
    <r>
      <t xml:space="preserve">2. taula. </t>
    </r>
    <r>
      <rPr>
        <sz val="10"/>
        <rFont val="Arial"/>
        <family val="2"/>
      </rPr>
      <t>Etxeko indarkeriaren eta sexu erasoen biktimentzako laguntza juridikoko eta ofiziozko txandako zerbitzua. Partikularren aldetik jasotako dei kopurua sexuaren arabera. Bizkaia. 2025.</t>
    </r>
  </si>
  <si>
    <r>
      <t>3. taula.</t>
    </r>
    <r>
      <rPr>
        <sz val="10"/>
        <rFont val="Arial"/>
        <family val="2"/>
      </rPr>
      <t xml:space="preserve"> Etxeko indarkeriaren eta sexu erasoen biktimentzako laguntza juridikoko eta ofiziozko txandako zerbitzua. Esku-hartze kopurua sexuaren eta jatorrizko erakundearen arabera. Bizkaia. 2025.</t>
    </r>
  </si>
  <si>
    <r>
      <t>4. taula.</t>
    </r>
    <r>
      <rPr>
        <sz val="10"/>
        <rFont val="Arial"/>
        <family val="2"/>
      </rPr>
      <t xml:space="preserve"> Etxeko indarkeriaren eta sexu erasoen biktimentzako laguntza juridikoko eta ofiziozko txandako zerbitzua. Esku-hartze motak sexuaren arabera. Bizkaia. 2025.</t>
    </r>
  </si>
  <si>
    <r>
      <t>5. taula.</t>
    </r>
    <r>
      <rPr>
        <sz val="10"/>
        <rFont val="Arial"/>
        <family val="2"/>
      </rPr>
      <t xml:space="preserve"> Etxeko indarkeriaren eta sexu erasoen biktimentzako laguntza juridikoko eta ofiziozko txandako zerbitzua. Esku-hartze kopurua sexuaren eta barruti judizialen arabera. Bizkaia. 2025.</t>
    </r>
  </si>
  <si>
    <r>
      <t>1. taula.</t>
    </r>
    <r>
      <rPr>
        <sz val="10"/>
        <rFont val="Arial"/>
        <family val="2"/>
      </rPr>
      <t xml:space="preserve"> Etxeko indarkeriaren eta sexu erasoen biktimentzako laguntza juridikoko eta ofiziozko txandako zerbitzua. Jarduera motak sexuaren arabera. Bizkaia. 2025.</t>
    </r>
  </si>
  <si>
    <r>
      <t>2. taula.</t>
    </r>
    <r>
      <rPr>
        <sz val="10"/>
        <rFont val="Arial"/>
        <family val="2"/>
      </rPr>
      <t xml:space="preserve"> Etxeko indarkeriaren eta sexu erasoen biktimentzako laguntza juridikoko eta ofiziozko txandako zerbitzua. Jardueraren ezaugarriak sexuaren arabera. Bizkaia. 2025.</t>
    </r>
  </si>
  <si>
    <r>
      <t>3. taula.</t>
    </r>
    <r>
      <rPr>
        <sz val="10"/>
        <rFont val="Arial"/>
        <family val="2"/>
      </rPr>
      <t xml:space="preserve"> Etxeko indarkeriaren eta sexu erasoen biktimentzako laguntza juridikoko eta ofiziozko txandako zerbitzua. Beste jarduera batzuk sexuaren arabera. Bizkaia. 2025.</t>
    </r>
  </si>
  <si>
    <r>
      <t>1. taula.</t>
    </r>
    <r>
      <rPr>
        <sz val="10"/>
        <rFont val="Arial"/>
        <family val="2"/>
      </rPr>
      <t xml:space="preserve"> Etxeko indarkeriaren eta sexu erasoen biktimentzako laguntza juridikoko eta ofiziozko txandako zerbitzua. Izendatze kopurua. Bizkaia. 2025.</t>
    </r>
  </si>
  <si>
    <r>
      <t>1. taula.</t>
    </r>
    <r>
      <rPr>
        <sz val="10"/>
        <rFont val="Arial"/>
        <family val="2"/>
      </rPr>
      <t xml:space="preserve"> Etxeko indarkeriaren eta sexu erasoen biktimentzako laguntza juridikoko eta ofiziozko txandako zerbitzua. Abokatu kopurua sexuaren arabera. Bizkaia. 2025.</t>
    </r>
  </si>
  <si>
    <r>
      <t xml:space="preserve">1.1. </t>
    </r>
    <r>
      <rPr>
        <u/>
        <sz val="9"/>
        <rFont val="Arial"/>
        <family val="2"/>
      </rPr>
      <t>Ezarritako neurriak. 2025.</t>
    </r>
  </si>
  <si>
    <r>
      <t xml:space="preserve">1.2. </t>
    </r>
    <r>
      <rPr>
        <u/>
        <sz val="9"/>
        <rFont val="Arial"/>
        <family val="2"/>
      </rPr>
      <t>Ezarritako neurrien bilakaera. 2005-2025.</t>
    </r>
  </si>
  <si>
    <r>
      <t>1.1.</t>
    </r>
    <r>
      <rPr>
        <u/>
        <sz val="9"/>
        <rFont val="Arial"/>
        <family val="2"/>
      </rPr>
      <t xml:space="preserve"> Kasuen bilakaera 2005-2025.</t>
    </r>
  </si>
  <si>
    <t>%27,6</t>
  </si>
  <si>
    <r>
      <t>1.2.</t>
    </r>
    <r>
      <rPr>
        <u/>
        <sz val="9"/>
        <rFont val="Arial"/>
        <family val="2"/>
      </rPr>
      <t xml:space="preserve"> Kasuaren antzinatasunaren arabera (berria/aurrekoa). 2025.</t>
    </r>
  </si>
  <si>
    <r>
      <t xml:space="preserve">2.1. </t>
    </r>
    <r>
      <rPr>
        <u/>
        <sz val="9"/>
        <rFont val="Arial"/>
        <family val="2"/>
      </rPr>
      <t>Artatutako kasuak sexu eta antzinatasunaren arabera. 2025.</t>
    </r>
  </si>
  <si>
    <r>
      <t xml:space="preserve">2.2. </t>
    </r>
    <r>
      <rPr>
        <u/>
        <sz val="9"/>
        <rFont val="Arial"/>
        <family val="2"/>
      </rPr>
      <t>Artatutako kasuak sexu eta adinaren arabera. 2025.</t>
    </r>
  </si>
  <si>
    <t>Derio</t>
  </si>
  <si>
    <t>Larrabetzu</t>
  </si>
  <si>
    <t>Lekeitio</t>
  </si>
  <si>
    <t>Lezama</t>
  </si>
  <si>
    <t>Mallabia</t>
  </si>
  <si>
    <t>Zamudio</t>
  </si>
  <si>
    <t>Zeanuri</t>
  </si>
  <si>
    <r>
      <t>2.3.</t>
    </r>
    <r>
      <rPr>
        <u/>
        <sz val="9"/>
        <rFont val="Arial"/>
        <family val="2"/>
      </rPr>
      <t xml:space="preserve"> Artatutako kasuak sexu eta biziterriaren arabera. 2025.</t>
    </r>
  </si>
  <si>
    <r>
      <t xml:space="preserve">2.4. </t>
    </r>
    <r>
      <rPr>
        <u/>
        <sz val="9"/>
        <rFont val="Arial"/>
        <family val="2"/>
      </rPr>
      <t>Artatutako kasuak sexu eta garatutako neurriaren arabera. 2025.</t>
    </r>
  </si>
  <si>
    <t>PORTUGALETEKO UDALAK KUDEATUTAKO FAMILIA TOPAGUNEA 2025</t>
  </si>
  <si>
    <t>BARAKALDOKO UDALAK KUDEATUTAKO FAMILIA TOPAGUNEA 2025</t>
  </si>
  <si>
    <t>neurriaren arabera. 2025.</t>
  </si>
  <si>
    <t>Kanpo aholkularitza</t>
  </si>
  <si>
    <r>
      <t>1.1.</t>
    </r>
    <r>
      <rPr>
        <sz val="9"/>
        <color indexed="18"/>
        <rFont val="Arial"/>
        <family val="2"/>
      </rPr>
      <t xml:space="preserve"> Artatutako kasuak amaren aldeko babes-aginduaren arabera. 2025.</t>
    </r>
  </si>
  <si>
    <r>
      <t>1.2.</t>
    </r>
    <r>
      <rPr>
        <sz val="9"/>
        <color indexed="18"/>
        <rFont val="Arial"/>
        <family val="2"/>
      </rPr>
      <t xml:space="preserve"> Amaren aldeko babes-agindua duten artatutako kasuen bilakera. 2006-2025.</t>
    </r>
  </si>
  <si>
    <r>
      <t xml:space="preserve">1.3. </t>
    </r>
    <r>
      <rPr>
        <sz val="9"/>
        <color indexed="18"/>
        <rFont val="Arial"/>
        <family val="2"/>
      </rPr>
      <t>Amaren aldeko babes-agindua duten familietatik datozen adingabeak, sexu eta garatutako neurriaren arabera. 2025.</t>
    </r>
  </si>
  <si>
    <r>
      <t>2.1.</t>
    </r>
    <r>
      <rPr>
        <sz val="9"/>
        <color indexed="18"/>
        <rFont val="Arial"/>
        <family val="2"/>
      </rPr>
      <t xml:space="preserve"> Artatutako kasuak amaren aldeko babes-aginduaren arabera. 2025.</t>
    </r>
  </si>
  <si>
    <r>
      <t>2.2.</t>
    </r>
    <r>
      <rPr>
        <sz val="9"/>
        <color indexed="18"/>
        <rFont val="Arial"/>
        <family val="2"/>
      </rPr>
      <t xml:space="preserve"> Amaren aldeko babes-agindua duten artatutako kasuen bilakera. 2010-2025.</t>
    </r>
  </si>
  <si>
    <r>
      <t xml:space="preserve">2.3. </t>
    </r>
    <r>
      <rPr>
        <sz val="9"/>
        <color indexed="18"/>
        <rFont val="Arial"/>
        <family val="2"/>
      </rPr>
      <t>Amaren aldeko babes-agindua duten familietatik datozen adingabeak, sexu eta garatutako neurriaren arabera. 2025.</t>
    </r>
  </si>
  <si>
    <r>
      <t>1. taula.</t>
    </r>
    <r>
      <rPr>
        <sz val="10"/>
        <rFont val="Arial"/>
        <family val="2"/>
      </rPr>
      <t xml:space="preserve"> BLZ. Emakumeei emandako arreta kopurua arreta-motaren arabera. Bizkaia. 2025.</t>
    </r>
  </si>
  <si>
    <t>Iturria: Botere Judizialaren Kontseilu Nagusia.</t>
  </si>
  <si>
    <r>
      <t xml:space="preserve">1.1. </t>
    </r>
    <r>
      <rPr>
        <sz val="9"/>
        <color rgb="FF000080"/>
        <rFont val="Arial"/>
        <family val="2"/>
      </rPr>
      <t xml:space="preserve"> Ezarritako neurriak. 2025.</t>
    </r>
  </si>
  <si>
    <r>
      <t xml:space="preserve">1.2. </t>
    </r>
    <r>
      <rPr>
        <sz val="9"/>
        <color rgb="FF000080"/>
        <rFont val="Arial"/>
        <family val="2"/>
      </rPr>
      <t xml:space="preserve"> Ezarritako neurrien bilakaera. 2005-2025.</t>
    </r>
  </si>
  <si>
    <r>
      <t xml:space="preserve">1.1. </t>
    </r>
    <r>
      <rPr>
        <u/>
        <sz val="9"/>
        <rFont val="Arial"/>
        <family val="2"/>
      </rPr>
      <t>Artatutako kasuak amaren aldeko babes-aginduaren arabera. 2025.</t>
    </r>
  </si>
  <si>
    <r>
      <t xml:space="preserve">1.2. </t>
    </r>
    <r>
      <rPr>
        <u/>
        <sz val="9"/>
        <rFont val="Arial"/>
        <family val="2"/>
      </rPr>
      <t>Amaren aldeko babes-agindua duten artatutako kasuen bilakaera. 2006-2025.</t>
    </r>
  </si>
  <si>
    <t>arabera. 2025.</t>
  </si>
  <si>
    <r>
      <t>2.1.</t>
    </r>
    <r>
      <rPr>
        <u/>
        <sz val="9"/>
        <rFont val="Arial"/>
        <family val="2"/>
      </rPr>
      <t xml:space="preserve"> Artatutako kasuak amaren aldeko babes-aginduaren arabera. 2025.</t>
    </r>
  </si>
  <si>
    <r>
      <t xml:space="preserve">2.2. </t>
    </r>
    <r>
      <rPr>
        <u/>
        <sz val="9"/>
        <rFont val="Arial"/>
        <family val="2"/>
      </rPr>
      <t>Amaren aldeko babes-agindua duten artatutako kasuen bilakaera. 2010-2025.</t>
    </r>
  </si>
  <si>
    <r>
      <t xml:space="preserve">1. taula. </t>
    </r>
    <r>
      <rPr>
        <sz val="10"/>
        <rFont val="Arial"/>
        <family val="2"/>
      </rPr>
      <t>Emakumearen aurkako indarkeria. Biktima adingabeen babes eta segurtasunerako neurri judizialak. Bizkaia. 2025.</t>
    </r>
  </si>
  <si>
    <t>Ez daki/Ez du erantzuten</t>
  </si>
  <si>
    <t>jarraitzen du...</t>
  </si>
  <si>
    <t>Desgaitasuna duten pertsonen ind.</t>
  </si>
  <si>
    <t>Espediente guzt. gain %</t>
  </si>
  <si>
    <t>Orientazio Juridikoko Zerbitzua (OJZ)</t>
  </si>
  <si>
    <t>EAIren koordinazio-zentroa (EAIKZ)</t>
  </si>
  <si>
    <t>Bitartekaritza Judizialeko Zerbitzua (BJZ)</t>
  </si>
  <si>
    <t xml:space="preserve">  Juztizia Errestauratiboaren Zerbitzuarekin (JEZ)</t>
  </si>
  <si>
    <t xml:space="preserve">  OJZrekin/Autonomia Erkidegoarekin</t>
  </si>
  <si>
    <t xml:space="preserve">  OJZra/Autonomia Erkidegora</t>
  </si>
  <si>
    <t>Bizkaia guztira</t>
  </si>
  <si>
    <t>Gainerako 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</si>
</sst>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General\ "/>
    <numFmt numFmtId="165" formatCode="\ @"/>
    <numFmt numFmtId="166" formatCode="#,##0\ "/>
    <numFmt numFmtId="167" formatCode="\ General\ "/>
    <numFmt numFmtId="168" formatCode="0.0%"/>
    <numFmt numFmtId="169" formatCode="0\ "/>
    <numFmt numFmtId="170" formatCode="0.0\ "/>
    <numFmt numFmtId="171" formatCode="_-* #,##0.00\ [$€]_-;\-* #,##0.00\ [$€]_-;_-* &quot;-&quot;??\ [$€]_-;_-@_-"/>
    <numFmt numFmtId="172" formatCode="0.00\ "/>
    <numFmt numFmtId="173" formatCode="0&quot;     &quot;"/>
    <numFmt numFmtId="174" formatCode="#,##0.0\ "/>
    <numFmt numFmtId="175" formatCode="&quot;% &quot;0.0"/>
    <numFmt numFmtId="176" formatCode="%\ 0.0"/>
    <numFmt numFmtId="177" formatCode="%0.0"/>
  </numFmts>
  <fonts count="78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u/>
      <sz val="10"/>
      <color indexed="62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indexed="16"/>
      <name val="Arial"/>
      <family val="2"/>
    </font>
    <font>
      <b/>
      <sz val="9"/>
      <color indexed="16"/>
      <name val="Arial"/>
      <family val="2"/>
    </font>
    <font>
      <b/>
      <sz val="12"/>
      <color indexed="10"/>
      <name val="Arial"/>
      <family val="2"/>
    </font>
    <font>
      <b/>
      <sz val="11"/>
      <color indexed="18"/>
      <name val="Arial"/>
      <family val="2"/>
    </font>
    <font>
      <b/>
      <sz val="9"/>
      <color indexed="10"/>
      <name val="arial"/>
      <family val="2"/>
    </font>
    <font>
      <i/>
      <sz val="9"/>
      <color indexed="16"/>
      <name val="Arial"/>
      <family val="2"/>
    </font>
    <font>
      <sz val="9"/>
      <color indexed="18"/>
      <name val="Arial"/>
      <family val="2"/>
    </font>
    <font>
      <sz val="9"/>
      <color indexed="58"/>
      <name val="Arial"/>
      <family val="2"/>
    </font>
    <font>
      <b/>
      <sz val="10"/>
      <name val="Arial"/>
      <family val="2"/>
    </font>
    <font>
      <b/>
      <sz val="9"/>
      <color indexed="18"/>
      <name val="Arial"/>
      <family val="2"/>
    </font>
    <font>
      <b/>
      <sz val="9"/>
      <color indexed="58"/>
      <name val="Arial"/>
      <family val="2"/>
    </font>
    <font>
      <b/>
      <u/>
      <sz val="9"/>
      <name val="Arial"/>
      <family val="2"/>
    </font>
    <font>
      <sz val="9"/>
      <color indexed="10"/>
      <name val="Arial"/>
      <family val="2"/>
    </font>
    <font>
      <b/>
      <sz val="9"/>
      <color indexed="12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12"/>
      <color indexed="62"/>
      <name val="Arial"/>
      <family val="2"/>
    </font>
    <font>
      <b/>
      <sz val="10"/>
      <color indexed="53"/>
      <name val="Arial"/>
      <family val="2"/>
    </font>
    <font>
      <b/>
      <sz val="10"/>
      <color indexed="16"/>
      <name val="Arial"/>
      <family val="2"/>
    </font>
    <font>
      <i/>
      <sz val="9"/>
      <color indexed="60"/>
      <name val="Arial"/>
      <family val="2"/>
    </font>
    <font>
      <i/>
      <sz val="8"/>
      <color indexed="16"/>
      <name val="Arial"/>
      <family val="2"/>
    </font>
    <font>
      <i/>
      <sz val="9"/>
      <color rgb="FF800000"/>
      <name val="Arial"/>
      <family val="2"/>
    </font>
    <font>
      <sz val="9"/>
      <color indexed="10"/>
      <name val="Arial"/>
      <family val="2"/>
    </font>
    <font>
      <i/>
      <sz val="9"/>
      <name val="Arial"/>
      <family val="2"/>
    </font>
    <font>
      <i/>
      <sz val="8"/>
      <color indexed="60"/>
      <name val="Arial"/>
      <family val="2"/>
    </font>
    <font>
      <b/>
      <sz val="8"/>
      <color indexed="10"/>
      <name val="Arial"/>
      <family val="2"/>
    </font>
    <font>
      <i/>
      <sz val="8"/>
      <color indexed="20"/>
      <name val="arial"/>
      <family val="2"/>
    </font>
    <font>
      <sz val="8"/>
      <color indexed="62"/>
      <name val="Arial"/>
      <family val="2"/>
    </font>
    <font>
      <u/>
      <sz val="8"/>
      <name val="Arial"/>
      <family val="2"/>
    </font>
    <font>
      <b/>
      <i/>
      <sz val="8"/>
      <color indexed="16"/>
      <name val="Arial"/>
      <family val="2"/>
    </font>
    <font>
      <b/>
      <i/>
      <sz val="9"/>
      <color indexed="16"/>
      <name val="Arial"/>
      <family val="2"/>
    </font>
    <font>
      <b/>
      <i/>
      <sz val="9"/>
      <name val="Arial"/>
      <family val="2"/>
    </font>
    <font>
      <sz val="8"/>
      <color indexed="10"/>
      <name val="Arial"/>
      <family val="2"/>
    </font>
    <font>
      <b/>
      <u/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Verdana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10"/>
      <color indexed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DDDDDD"/>
        <bgColor indexed="64"/>
      </patternFill>
    </fill>
  </fills>
  <borders count="5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hair">
        <color rgb="FF808080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</borders>
  <cellStyleXfs count="57">
    <xf numFmtId="0" fontId="0" fillId="0" borderId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2" borderId="0" applyNumberFormat="0" applyBorder="0" applyAlignment="0" applyProtection="0"/>
    <xf numFmtId="0" fontId="35" fillId="5" borderId="0" applyNumberFormat="0" applyBorder="0" applyAlignment="0" applyProtection="0"/>
    <xf numFmtId="0" fontId="35" fillId="3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2" borderId="0" applyNumberFormat="0" applyBorder="0" applyAlignment="0" applyProtection="0"/>
    <xf numFmtId="0" fontId="35" fillId="9" borderId="0" applyNumberFormat="0" applyBorder="0" applyAlignment="0" applyProtection="0"/>
    <xf numFmtId="0" fontId="35" fillId="3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2" borderId="0" applyNumberFormat="0" applyBorder="0" applyAlignment="0" applyProtection="0"/>
    <xf numFmtId="0" fontId="38" fillId="13" borderId="1" applyNumberFormat="0" applyAlignment="0" applyProtection="0"/>
    <xf numFmtId="0" fontId="39" fillId="10" borderId="2" applyNumberFormat="0" applyAlignment="0" applyProtection="0"/>
    <xf numFmtId="0" fontId="40" fillId="0" borderId="3" applyNumberFormat="0" applyFill="0" applyAlignment="0" applyProtection="0"/>
    <xf numFmtId="0" fontId="53" fillId="0" borderId="0"/>
    <xf numFmtId="0" fontId="41" fillId="0" borderId="0" applyNumberFormat="0" applyFill="0" applyBorder="0" applyAlignment="0" applyProtection="0"/>
    <xf numFmtId="0" fontId="36" fillId="6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1" borderId="0" applyNumberFormat="0" applyBorder="0" applyAlignment="0" applyProtection="0"/>
    <xf numFmtId="0" fontId="36" fillId="17" borderId="0" applyNumberFormat="0" applyBorder="0" applyAlignment="0" applyProtection="0"/>
    <xf numFmtId="0" fontId="42" fillId="3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3" fillId="18" borderId="0" applyNumberFormat="0" applyBorder="0" applyAlignment="0" applyProtection="0"/>
    <xf numFmtId="0" fontId="44" fillId="8" borderId="0" applyNumberFormat="0" applyBorder="0" applyAlignment="0" applyProtection="0"/>
    <xf numFmtId="0" fontId="11" fillId="0" borderId="0"/>
    <xf numFmtId="0" fontId="7" fillId="0" borderId="0"/>
    <xf numFmtId="0" fontId="7" fillId="0" borderId="0"/>
    <xf numFmtId="0" fontId="34" fillId="0" borderId="0"/>
    <xf numFmtId="0" fontId="7" fillId="0" borderId="0">
      <alignment textRotation="255" wrapText="1"/>
    </xf>
    <xf numFmtId="0" fontId="7" fillId="4" borderId="4" applyNumberFormat="0" applyFont="0" applyAlignment="0" applyProtection="0"/>
    <xf numFmtId="0" fontId="45" fillId="13" borderId="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9" fillId="0" borderId="6" applyNumberFormat="0" applyFill="0" applyAlignment="0" applyProtection="0"/>
    <xf numFmtId="0" fontId="50" fillId="0" borderId="6" applyNumberFormat="0" applyFill="0" applyAlignment="0" applyProtection="0"/>
    <xf numFmtId="0" fontId="41" fillId="0" borderId="7" applyNumberFormat="0" applyFill="0" applyAlignment="0" applyProtection="0"/>
    <xf numFmtId="0" fontId="48" fillId="0" borderId="0" applyNumberFormat="0" applyFill="0" applyBorder="0" applyAlignment="0" applyProtection="0"/>
    <xf numFmtId="0" fontId="51" fillId="0" borderId="8" applyNumberFormat="0" applyFill="0" applyAlignment="0" applyProtection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73" fillId="0" borderId="0" applyNumberFormat="0" applyFill="0" applyBorder="0" applyAlignment="0" applyProtection="0"/>
    <xf numFmtId="0" fontId="1" fillId="0" borderId="0"/>
    <xf numFmtId="0" fontId="74" fillId="0" borderId="0"/>
  </cellStyleXfs>
  <cellXfs count="620">
    <xf numFmtId="0" fontId="0" fillId="0" borderId="0" xfId="0"/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6" fillId="0" borderId="0" xfId="0" applyNumberFormat="1" applyFont="1" applyAlignment="1">
      <alignment vertical="center"/>
    </xf>
    <xf numFmtId="164" fontId="3" fillId="0" borderId="9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9" fillId="19" borderId="11" xfId="0" applyNumberFormat="1" applyFont="1" applyFill="1" applyBorder="1" applyAlignment="1">
      <alignment horizontal="centerContinuous" vertical="center"/>
    </xf>
    <xf numFmtId="164" fontId="9" fillId="19" borderId="12" xfId="0" applyNumberFormat="1" applyFont="1" applyFill="1" applyBorder="1" applyAlignment="1">
      <alignment horizontal="centerContinuous" vertical="center"/>
    </xf>
    <xf numFmtId="164" fontId="9" fillId="19" borderId="13" xfId="0" applyNumberFormat="1" applyFont="1" applyFill="1" applyBorder="1" applyAlignment="1">
      <alignment horizontal="centerContinuous" vertical="center"/>
    </xf>
    <xf numFmtId="164" fontId="9" fillId="19" borderId="14" xfId="0" applyNumberFormat="1" applyFont="1" applyFill="1" applyBorder="1" applyAlignment="1">
      <alignment horizontal="center" vertical="center"/>
    </xf>
    <xf numFmtId="0" fontId="10" fillId="0" borderId="0" xfId="0" applyNumberFormat="1" applyFont="1" applyAlignment="1">
      <alignment vertical="center"/>
    </xf>
    <xf numFmtId="166" fontId="3" fillId="0" borderId="15" xfId="0" applyNumberFormat="1" applyFont="1" applyBorder="1" applyAlignment="1">
      <alignment vertical="center"/>
    </xf>
    <xf numFmtId="166" fontId="3" fillId="0" borderId="16" xfId="0" applyNumberFormat="1" applyFont="1" applyBorder="1" applyAlignment="1">
      <alignment vertical="center"/>
    </xf>
    <xf numFmtId="166" fontId="3" fillId="0" borderId="14" xfId="0" applyNumberFormat="1" applyFont="1" applyBorder="1" applyAlignment="1">
      <alignment vertical="center"/>
    </xf>
    <xf numFmtId="166" fontId="9" fillId="20" borderId="14" xfId="0" applyNumberFormat="1" applyFont="1" applyFill="1" applyBorder="1" applyAlignment="1">
      <alignment vertical="center"/>
    </xf>
    <xf numFmtId="166" fontId="9" fillId="21" borderId="14" xfId="0" applyNumberFormat="1" applyFont="1" applyFill="1" applyBorder="1" applyAlignment="1">
      <alignment vertical="center"/>
    </xf>
    <xf numFmtId="164" fontId="8" fillId="0" borderId="0" xfId="0" applyNumberFormat="1" applyFont="1" applyAlignment="1">
      <alignment vertical="center" wrapText="1"/>
    </xf>
    <xf numFmtId="164" fontId="3" fillId="0" borderId="16" xfId="0" applyNumberFormat="1" applyFont="1" applyBorder="1" applyAlignment="1">
      <alignment vertical="center"/>
    </xf>
    <xf numFmtId="164" fontId="3" fillId="19" borderId="16" xfId="0" applyNumberFormat="1" applyFont="1" applyFill="1" applyBorder="1" applyAlignment="1">
      <alignment vertical="center"/>
    </xf>
    <xf numFmtId="0" fontId="8" fillId="0" borderId="0" xfId="0" applyNumberFormat="1" applyFont="1" applyAlignment="1">
      <alignment vertical="center" wrapText="1"/>
    </xf>
    <xf numFmtId="164" fontId="9" fillId="21" borderId="14" xfId="0" applyNumberFormat="1" applyFont="1" applyFill="1" applyBorder="1" applyAlignment="1">
      <alignment horizontal="right" vertical="center"/>
    </xf>
    <xf numFmtId="164" fontId="9" fillId="21" borderId="16" xfId="0" applyNumberFormat="1" applyFont="1" applyFill="1" applyBorder="1" applyAlignment="1">
      <alignment horizontal="right" vertical="center"/>
    </xf>
    <xf numFmtId="164" fontId="9" fillId="21" borderId="12" xfId="0" applyNumberFormat="1" applyFont="1" applyFill="1" applyBorder="1" applyAlignment="1">
      <alignment horizontal="right" vertical="center"/>
    </xf>
    <xf numFmtId="164" fontId="3" fillId="19" borderId="17" xfId="0" applyNumberFormat="1" applyFont="1" applyFill="1" applyBorder="1" applyAlignment="1">
      <alignment vertical="center"/>
    </xf>
    <xf numFmtId="164" fontId="3" fillId="0" borderId="14" xfId="0" applyNumberFormat="1" applyFont="1" applyBorder="1" applyAlignment="1">
      <alignment vertical="center"/>
    </xf>
    <xf numFmtId="164" fontId="10" fillId="0" borderId="0" xfId="0" applyNumberFormat="1" applyFont="1" applyAlignment="1">
      <alignment vertical="center"/>
    </xf>
    <xf numFmtId="164" fontId="8" fillId="19" borderId="14" xfId="0" applyNumberFormat="1" applyFont="1" applyFill="1" applyBorder="1" applyAlignment="1">
      <alignment horizontal="center" vertical="center"/>
    </xf>
    <xf numFmtId="164" fontId="3" fillId="19" borderId="14" xfId="0" applyNumberFormat="1" applyFont="1" applyFill="1" applyBorder="1" applyAlignment="1">
      <alignment vertical="center"/>
    </xf>
    <xf numFmtId="164" fontId="8" fillId="19" borderId="14" xfId="0" applyNumberFormat="1" applyFont="1" applyFill="1" applyBorder="1" applyAlignment="1">
      <alignment horizontal="center" vertical="center" wrapText="1"/>
    </xf>
    <xf numFmtId="164" fontId="3" fillId="0" borderId="16" xfId="0" applyNumberFormat="1" applyFont="1" applyBorder="1" applyAlignment="1">
      <alignment vertical="center" wrapText="1"/>
    </xf>
    <xf numFmtId="166" fontId="9" fillId="21" borderId="12" xfId="0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/>
    </xf>
    <xf numFmtId="165" fontId="3" fillId="0" borderId="15" xfId="0" applyNumberFormat="1" applyFont="1" applyBorder="1" applyAlignment="1">
      <alignment vertical="center"/>
    </xf>
    <xf numFmtId="164" fontId="9" fillId="21" borderId="13" xfId="0" applyNumberFormat="1" applyFont="1" applyFill="1" applyBorder="1" applyAlignment="1">
      <alignment horizontal="right" vertical="center"/>
    </xf>
    <xf numFmtId="164" fontId="9" fillId="19" borderId="14" xfId="0" applyNumberFormat="1" applyFont="1" applyFill="1" applyBorder="1" applyAlignment="1">
      <alignment horizontal="center" vertical="center" wrapText="1"/>
    </xf>
    <xf numFmtId="165" fontId="3" fillId="0" borderId="18" xfId="0" applyNumberFormat="1" applyFont="1" applyBorder="1" applyAlignment="1">
      <alignment vertical="center"/>
    </xf>
    <xf numFmtId="164" fontId="20" fillId="0" borderId="0" xfId="0" applyNumberFormat="1" applyFont="1" applyBorder="1" applyAlignment="1">
      <alignment horizontal="right" vertical="center"/>
    </xf>
    <xf numFmtId="165" fontId="3" fillId="0" borderId="19" xfId="0" applyNumberFormat="1" applyFont="1" applyBorder="1" applyAlignment="1">
      <alignment vertical="center"/>
    </xf>
    <xf numFmtId="164" fontId="9" fillId="21" borderId="19" xfId="0" applyNumberFormat="1" applyFont="1" applyFill="1" applyBorder="1" applyAlignment="1">
      <alignment vertical="center"/>
    </xf>
    <xf numFmtId="164" fontId="9" fillId="21" borderId="9" xfId="0" applyNumberFormat="1" applyFont="1" applyFill="1" applyBorder="1" applyAlignment="1">
      <alignment vertical="center"/>
    </xf>
    <xf numFmtId="164" fontId="9" fillId="21" borderId="10" xfId="0" applyNumberFormat="1" applyFont="1" applyFill="1" applyBorder="1" applyAlignment="1">
      <alignment horizontal="right" vertical="center"/>
    </xf>
    <xf numFmtId="166" fontId="9" fillId="21" borderId="16" xfId="0" applyNumberFormat="1" applyFont="1" applyFill="1" applyBorder="1" applyAlignment="1">
      <alignment vertical="center"/>
    </xf>
    <xf numFmtId="164" fontId="9" fillId="19" borderId="17" xfId="0" applyNumberFormat="1" applyFont="1" applyFill="1" applyBorder="1" applyAlignment="1">
      <alignment horizontal="center" vertical="center"/>
    </xf>
    <xf numFmtId="164" fontId="9" fillId="19" borderId="17" xfId="0" applyNumberFormat="1" applyFont="1" applyFill="1" applyBorder="1" applyAlignment="1">
      <alignment horizontal="center" vertical="center" wrapText="1"/>
    </xf>
    <xf numFmtId="166" fontId="16" fillId="21" borderId="14" xfId="0" applyNumberFormat="1" applyFont="1" applyFill="1" applyBorder="1" applyAlignment="1">
      <alignment vertical="center"/>
    </xf>
    <xf numFmtId="166" fontId="24" fillId="21" borderId="14" xfId="0" applyNumberFormat="1" applyFont="1" applyFill="1" applyBorder="1" applyAlignment="1">
      <alignment vertical="center"/>
    </xf>
    <xf numFmtId="166" fontId="25" fillId="21" borderId="14" xfId="0" applyNumberFormat="1" applyFont="1" applyFill="1" applyBorder="1" applyAlignment="1">
      <alignment vertical="center"/>
    </xf>
    <xf numFmtId="164" fontId="9" fillId="21" borderId="13" xfId="0" applyNumberFormat="1" applyFont="1" applyFill="1" applyBorder="1" applyAlignment="1">
      <alignment vertical="center"/>
    </xf>
    <xf numFmtId="164" fontId="26" fillId="19" borderId="14" xfId="0" applyNumberFormat="1" applyFont="1" applyFill="1" applyBorder="1" applyAlignment="1">
      <alignment horizontal="center" vertical="center" wrapText="1"/>
    </xf>
    <xf numFmtId="164" fontId="3" fillId="20" borderId="16" xfId="0" applyNumberFormat="1" applyFont="1" applyFill="1" applyBorder="1" applyAlignment="1">
      <alignment vertical="center"/>
    </xf>
    <xf numFmtId="164" fontId="9" fillId="21" borderId="14" xfId="0" applyNumberFormat="1" applyFont="1" applyFill="1" applyBorder="1" applyAlignment="1">
      <alignment vertical="center"/>
    </xf>
    <xf numFmtId="164" fontId="16" fillId="21" borderId="14" xfId="0" applyNumberFormat="1" applyFont="1" applyFill="1" applyBorder="1" applyAlignment="1">
      <alignment vertical="center"/>
    </xf>
    <xf numFmtId="164" fontId="24" fillId="21" borderId="14" xfId="0" applyNumberFormat="1" applyFont="1" applyFill="1" applyBorder="1" applyAlignment="1">
      <alignment vertical="center"/>
    </xf>
    <xf numFmtId="164" fontId="3" fillId="0" borderId="0" xfId="0" applyNumberFormat="1" applyFont="1" applyBorder="1" applyAlignment="1">
      <alignment horizontal="centerContinuous" vertical="center" wrapText="1"/>
    </xf>
    <xf numFmtId="164" fontId="10" fillId="0" borderId="0" xfId="0" applyNumberFormat="1" applyFont="1" applyFill="1" applyAlignment="1">
      <alignment vertical="center"/>
    </xf>
    <xf numFmtId="164" fontId="9" fillId="0" borderId="0" xfId="0" applyNumberFormat="1" applyFont="1" applyFill="1" applyAlignment="1">
      <alignment vertical="center"/>
    </xf>
    <xf numFmtId="164" fontId="14" fillId="19" borderId="1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vertical="center"/>
    </xf>
    <xf numFmtId="164" fontId="18" fillId="0" borderId="0" xfId="32" applyNumberFormat="1" applyFont="1" applyFill="1" applyBorder="1" applyAlignment="1" applyProtection="1">
      <alignment horizontal="left" vertical="center"/>
    </xf>
    <xf numFmtId="164" fontId="3" fillId="0" borderId="0" xfId="0" applyNumberFormat="1" applyFont="1" applyAlignment="1">
      <alignment horizontal="right" vertical="center"/>
    </xf>
    <xf numFmtId="166" fontId="9" fillId="0" borderId="0" xfId="0" applyNumberFormat="1" applyFont="1" applyFill="1" applyBorder="1" applyAlignment="1">
      <alignment vertical="center"/>
    </xf>
    <xf numFmtId="164" fontId="11" fillId="0" borderId="0" xfId="0" applyNumberFormat="1" applyFont="1" applyFill="1" applyAlignment="1">
      <alignment vertical="center"/>
    </xf>
    <xf numFmtId="166" fontId="9" fillId="20" borderId="21" xfId="0" applyNumberFormat="1" applyFont="1" applyFill="1" applyBorder="1" applyAlignment="1">
      <alignment horizontal="right" vertical="center"/>
    </xf>
    <xf numFmtId="166" fontId="3" fillId="0" borderId="15" xfId="0" applyNumberFormat="1" applyFont="1" applyBorder="1" applyAlignment="1">
      <alignment horizontal="right" vertical="center"/>
    </xf>
    <xf numFmtId="166" fontId="3" fillId="0" borderId="16" xfId="0" applyNumberFormat="1" applyFont="1" applyBorder="1" applyAlignment="1">
      <alignment horizontal="right" vertical="center"/>
    </xf>
    <xf numFmtId="166" fontId="9" fillId="21" borderId="14" xfId="0" applyNumberFormat="1" applyFont="1" applyFill="1" applyBorder="1" applyAlignment="1">
      <alignment horizontal="right" vertical="center"/>
    </xf>
    <xf numFmtId="164" fontId="27" fillId="0" borderId="0" xfId="0" applyNumberFormat="1" applyFont="1" applyAlignment="1">
      <alignment vertical="center"/>
    </xf>
    <xf numFmtId="164" fontId="1" fillId="0" borderId="0" xfId="0" applyNumberFormat="1" applyFont="1" applyAlignment="1"/>
    <xf numFmtId="164" fontId="17" fillId="0" borderId="0" xfId="0" applyNumberFormat="1" applyFont="1" applyBorder="1" applyAlignment="1">
      <alignment horizontal="left"/>
    </xf>
    <xf numFmtId="164" fontId="4" fillId="0" borderId="0" xfId="0" applyNumberFormat="1" applyFont="1" applyAlignment="1"/>
    <xf numFmtId="0" fontId="0" fillId="0" borderId="0" xfId="0" applyAlignment="1"/>
    <xf numFmtId="164" fontId="3" fillId="0" borderId="0" xfId="0" applyNumberFormat="1" applyFont="1" applyFill="1" applyBorder="1" applyAlignment="1">
      <alignment horizontal="centerContinuous" vertical="center" wrapText="1"/>
    </xf>
    <xf numFmtId="164" fontId="28" fillId="19" borderId="14" xfId="0" applyNumberFormat="1" applyFont="1" applyFill="1" applyBorder="1" applyAlignment="1">
      <alignment horizontal="center" vertical="center"/>
    </xf>
    <xf numFmtId="166" fontId="30" fillId="21" borderId="14" xfId="0" applyNumberFormat="1" applyFont="1" applyFill="1" applyBorder="1" applyAlignment="1">
      <alignment vertical="center"/>
    </xf>
    <xf numFmtId="1" fontId="3" fillId="0" borderId="0" xfId="0" applyNumberFormat="1" applyFont="1" applyAlignment="1">
      <alignment vertical="center"/>
    </xf>
    <xf numFmtId="164" fontId="14" fillId="19" borderId="14" xfId="0" applyNumberFormat="1" applyFont="1" applyFill="1" applyBorder="1" applyAlignment="1">
      <alignment horizontal="center" vertical="center"/>
    </xf>
    <xf numFmtId="164" fontId="26" fillId="0" borderId="0" xfId="0" applyNumberFormat="1" applyFont="1" applyAlignment="1">
      <alignment vertical="center"/>
    </xf>
    <xf numFmtId="164" fontId="11" fillId="0" borderId="0" xfId="0" applyNumberFormat="1" applyFont="1" applyBorder="1" applyAlignment="1">
      <alignment vertical="center"/>
    </xf>
    <xf numFmtId="165" fontId="3" fillId="0" borderId="22" xfId="0" applyNumberFormat="1" applyFont="1" applyBorder="1" applyAlignment="1">
      <alignment vertical="center"/>
    </xf>
    <xf numFmtId="165" fontId="3" fillId="0" borderId="17" xfId="0" applyNumberFormat="1" applyFont="1" applyBorder="1" applyAlignment="1">
      <alignment vertical="center"/>
    </xf>
    <xf numFmtId="166" fontId="32" fillId="21" borderId="14" xfId="0" applyNumberFormat="1" applyFont="1" applyFill="1" applyBorder="1" applyAlignment="1">
      <alignment vertical="center"/>
    </xf>
    <xf numFmtId="166" fontId="3" fillId="0" borderId="17" xfId="0" applyNumberFormat="1" applyFont="1" applyBorder="1" applyAlignment="1">
      <alignment vertical="center"/>
    </xf>
    <xf numFmtId="164" fontId="3" fillId="0" borderId="23" xfId="0" applyNumberFormat="1" applyFont="1" applyBorder="1" applyAlignment="1">
      <alignment vertical="center"/>
    </xf>
    <xf numFmtId="164" fontId="3" fillId="0" borderId="24" xfId="0" applyNumberFormat="1" applyFont="1" applyBorder="1" applyAlignment="1">
      <alignment vertical="center"/>
    </xf>
    <xf numFmtId="166" fontId="9" fillId="20" borderId="17" xfId="0" applyNumberFormat="1" applyFont="1" applyFill="1" applyBorder="1" applyAlignment="1">
      <alignment vertical="center"/>
    </xf>
    <xf numFmtId="164" fontId="3" fillId="0" borderId="17" xfId="0" applyNumberFormat="1" applyFont="1" applyBorder="1" applyAlignment="1">
      <alignment vertical="center"/>
    </xf>
    <xf numFmtId="164" fontId="3" fillId="20" borderId="17" xfId="0" applyNumberFormat="1" applyFont="1" applyFill="1" applyBorder="1" applyAlignment="1">
      <alignment vertical="center"/>
    </xf>
    <xf numFmtId="164" fontId="3" fillId="0" borderId="16" xfId="0" applyNumberFormat="1" applyFont="1" applyBorder="1" applyAlignment="1">
      <alignment horizontal="center" vertical="center"/>
    </xf>
    <xf numFmtId="166" fontId="3" fillId="0" borderId="17" xfId="0" applyNumberFormat="1" applyFont="1" applyBorder="1" applyAlignment="1">
      <alignment horizontal="right" vertical="center"/>
    </xf>
    <xf numFmtId="166" fontId="9" fillId="20" borderId="17" xfId="0" applyNumberFormat="1" applyFont="1" applyFill="1" applyBorder="1" applyAlignment="1">
      <alignment horizontal="right" vertical="center"/>
    </xf>
    <xf numFmtId="164" fontId="3" fillId="0" borderId="17" xfId="0" applyNumberFormat="1" applyFont="1" applyBorder="1" applyAlignment="1">
      <alignment vertical="center" wrapText="1"/>
    </xf>
    <xf numFmtId="164" fontId="9" fillId="19" borderId="22" xfId="0" applyNumberFormat="1" applyFont="1" applyFill="1" applyBorder="1" applyAlignment="1">
      <alignment horizontal="center" vertical="center"/>
    </xf>
    <xf numFmtId="0" fontId="8" fillId="0" borderId="0" xfId="0" applyNumberFormat="1" applyFont="1" applyAlignment="1">
      <alignment horizontal="left" vertical="center" wrapText="1"/>
    </xf>
    <xf numFmtId="164" fontId="31" fillId="0" borderId="0" xfId="0" applyNumberFormat="1" applyFont="1" applyAlignment="1">
      <alignment vertical="center"/>
    </xf>
    <xf numFmtId="164" fontId="11" fillId="0" borderId="9" xfId="0" applyNumberFormat="1" applyFont="1" applyBorder="1" applyAlignment="1">
      <alignment vertical="center"/>
    </xf>
    <xf numFmtId="164" fontId="9" fillId="21" borderId="11" xfId="0" applyNumberFormat="1" applyFont="1" applyFill="1" applyBorder="1" applyAlignment="1">
      <alignment horizontal="right" vertical="center"/>
    </xf>
    <xf numFmtId="164" fontId="27" fillId="0" borderId="0" xfId="0" applyNumberFormat="1" applyFont="1" applyFill="1" applyAlignment="1">
      <alignment vertical="center"/>
    </xf>
    <xf numFmtId="169" fontId="8" fillId="21" borderId="14" xfId="0" applyNumberFormat="1" applyFont="1" applyFill="1" applyBorder="1" applyAlignment="1">
      <alignment vertical="center"/>
    </xf>
    <xf numFmtId="164" fontId="54" fillId="0" borderId="0" xfId="0" applyNumberFormat="1" applyFont="1" applyBorder="1" applyAlignment="1">
      <alignment vertical="center"/>
    </xf>
    <xf numFmtId="164" fontId="54" fillId="0" borderId="0" xfId="0" applyNumberFormat="1" applyFont="1" applyAlignment="1">
      <alignment vertical="center"/>
    </xf>
    <xf numFmtId="164" fontId="54" fillId="0" borderId="0" xfId="0" applyNumberFormat="1" applyFont="1" applyFill="1" applyBorder="1" applyAlignment="1">
      <alignment vertical="center"/>
    </xf>
    <xf numFmtId="164" fontId="55" fillId="0" borderId="0" xfId="0" applyNumberFormat="1" applyFont="1" applyAlignment="1">
      <alignment vertical="center"/>
    </xf>
    <xf numFmtId="164" fontId="9" fillId="19" borderId="22" xfId="0" applyNumberFormat="1" applyFont="1" applyFill="1" applyBorder="1" applyAlignment="1">
      <alignment horizontal="centerContinuous" vertical="center"/>
    </xf>
    <xf numFmtId="164" fontId="8" fillId="19" borderId="23" xfId="0" applyNumberFormat="1" applyFont="1" applyFill="1" applyBorder="1" applyAlignment="1">
      <alignment horizontal="centerContinuous" vertical="center"/>
    </xf>
    <xf numFmtId="164" fontId="56" fillId="19" borderId="23" xfId="0" applyNumberFormat="1" applyFont="1" applyFill="1" applyBorder="1" applyAlignment="1">
      <alignment horizontal="centerContinuous" vertical="center"/>
    </xf>
    <xf numFmtId="164" fontId="57" fillId="19" borderId="24" xfId="0" applyNumberFormat="1" applyFont="1" applyFill="1" applyBorder="1" applyAlignment="1">
      <alignment horizontal="centerContinuous" vertical="center"/>
    </xf>
    <xf numFmtId="164" fontId="8" fillId="19" borderId="24" xfId="0" applyNumberFormat="1" applyFont="1" applyFill="1" applyBorder="1" applyAlignment="1">
      <alignment horizontal="centerContinuous" vertical="center"/>
    </xf>
    <xf numFmtId="164" fontId="54" fillId="19" borderId="11" xfId="0" applyNumberFormat="1" applyFont="1" applyFill="1" applyBorder="1" applyAlignment="1">
      <alignment horizontal="centerContinuous" vertical="center"/>
    </xf>
    <xf numFmtId="164" fontId="54" fillId="19" borderId="12" xfId="0" applyNumberFormat="1" applyFont="1" applyFill="1" applyBorder="1" applyAlignment="1">
      <alignment horizontal="centerContinuous" vertical="center"/>
    </xf>
    <xf numFmtId="164" fontId="9" fillId="20" borderId="13" xfId="0" applyNumberFormat="1" applyFont="1" applyFill="1" applyBorder="1" applyAlignment="1">
      <alignment horizontal="left" vertical="center"/>
    </xf>
    <xf numFmtId="164" fontId="9" fillId="20" borderId="11" xfId="0" applyNumberFormat="1" applyFont="1" applyFill="1" applyBorder="1" applyAlignment="1">
      <alignment horizontal="centerContinuous" vertical="center"/>
    </xf>
    <xf numFmtId="164" fontId="9" fillId="20" borderId="14" xfId="0" applyNumberFormat="1" applyFont="1" applyFill="1" applyBorder="1" applyAlignment="1">
      <alignment horizontal="centerContinuous" vertical="center"/>
    </xf>
    <xf numFmtId="164" fontId="54" fillId="0" borderId="0" xfId="0" applyNumberFormat="1" applyFont="1" applyFill="1" applyAlignment="1">
      <alignment vertical="center"/>
    </xf>
    <xf numFmtId="164" fontId="9" fillId="20" borderId="13" xfId="0" applyNumberFormat="1" applyFont="1" applyFill="1" applyBorder="1" applyAlignment="1">
      <alignment vertical="center"/>
    </xf>
    <xf numFmtId="164" fontId="54" fillId="0" borderId="17" xfId="0" applyNumberFormat="1" applyFont="1" applyFill="1" applyBorder="1" applyAlignment="1">
      <alignment vertical="center"/>
    </xf>
    <xf numFmtId="164" fontId="58" fillId="0" borderId="10" xfId="0" applyNumberFormat="1" applyFont="1" applyBorder="1" applyAlignment="1">
      <alignment horizontal="center" vertical="center"/>
    </xf>
    <xf numFmtId="168" fontId="58" fillId="0" borderId="16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0" fontId="58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/>
    <xf numFmtId="164" fontId="8" fillId="19" borderId="13" xfId="0" applyNumberFormat="1" applyFont="1" applyFill="1" applyBorder="1" applyAlignment="1">
      <alignment horizontal="centerContinuous" vertical="center"/>
    </xf>
    <xf numFmtId="164" fontId="14" fillId="20" borderId="14" xfId="0" applyNumberFormat="1" applyFont="1" applyFill="1" applyBorder="1" applyAlignment="1">
      <alignment horizontal="center" vertical="center"/>
    </xf>
    <xf numFmtId="164" fontId="54" fillId="0" borderId="20" xfId="0" applyNumberFormat="1" applyFont="1" applyBorder="1" applyAlignment="1">
      <alignment vertical="center"/>
    </xf>
    <xf numFmtId="164" fontId="9" fillId="20" borderId="11" xfId="0" applyNumberFormat="1" applyFont="1" applyFill="1" applyBorder="1" applyAlignment="1">
      <alignment horizontal="center" vertical="center"/>
    </xf>
    <xf numFmtId="164" fontId="59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top"/>
    </xf>
    <xf numFmtId="164" fontId="26" fillId="0" borderId="0" xfId="0" applyNumberFormat="1" applyFont="1" applyFill="1" applyAlignment="1">
      <alignment vertical="center"/>
    </xf>
    <xf numFmtId="164" fontId="20" fillId="0" borderId="18" xfId="0" applyNumberFormat="1" applyFont="1" applyBorder="1" applyAlignment="1">
      <alignment vertical="center"/>
    </xf>
    <xf numFmtId="164" fontId="60" fillId="0" borderId="21" xfId="0" applyNumberFormat="1" applyFont="1" applyFill="1" applyBorder="1" applyAlignment="1">
      <alignment vertical="center"/>
    </xf>
    <xf numFmtId="164" fontId="3" fillId="0" borderId="17" xfId="0" applyNumberFormat="1" applyFont="1" applyFill="1" applyBorder="1" applyAlignment="1">
      <alignment vertical="center"/>
    </xf>
    <xf numFmtId="164" fontId="20" fillId="0" borderId="19" xfId="0" applyNumberFormat="1" applyFont="1" applyBorder="1" applyAlignment="1">
      <alignment vertical="center"/>
    </xf>
    <xf numFmtId="164" fontId="60" fillId="0" borderId="16" xfId="0" applyNumberFormat="1" applyFont="1" applyFill="1" applyBorder="1" applyAlignment="1">
      <alignment vertical="center"/>
    </xf>
    <xf numFmtId="164" fontId="19" fillId="0" borderId="0" xfId="0" applyNumberFormat="1" applyFont="1" applyFill="1" applyAlignment="1">
      <alignment vertical="center"/>
    </xf>
    <xf numFmtId="164" fontId="8" fillId="19" borderId="11" xfId="0" applyNumberFormat="1" applyFont="1" applyFill="1" applyBorder="1" applyAlignment="1">
      <alignment horizontal="centerContinuous" vertical="center"/>
    </xf>
    <xf numFmtId="164" fontId="61" fillId="0" borderId="0" xfId="0" applyNumberFormat="1" applyFont="1" applyAlignment="1">
      <alignment vertical="center"/>
    </xf>
    <xf numFmtId="164" fontId="54" fillId="0" borderId="20" xfId="0" applyNumberFormat="1" applyFont="1" applyFill="1" applyBorder="1" applyAlignment="1">
      <alignment vertical="center"/>
    </xf>
    <xf numFmtId="164" fontId="3" fillId="0" borderId="21" xfId="0" applyNumberFormat="1" applyFont="1" applyFill="1" applyBorder="1" applyAlignment="1">
      <alignment horizontal="right" vertical="center"/>
    </xf>
    <xf numFmtId="164" fontId="61" fillId="0" borderId="0" xfId="0" applyNumberFormat="1" applyFont="1" applyFill="1" applyAlignment="1">
      <alignment vertical="center"/>
    </xf>
    <xf numFmtId="164" fontId="9" fillId="21" borderId="12" xfId="0" applyNumberFormat="1" applyFont="1" applyFill="1" applyBorder="1" applyAlignment="1">
      <alignment vertical="center"/>
    </xf>
    <xf numFmtId="164" fontId="11" fillId="0" borderId="0" xfId="0" applyNumberFormat="1" applyFont="1" applyAlignment="1">
      <alignment vertical="center"/>
    </xf>
    <xf numFmtId="164" fontId="3" fillId="19" borderId="12" xfId="0" applyNumberFormat="1" applyFont="1" applyFill="1" applyBorder="1" applyAlignment="1">
      <alignment horizontal="centerContinuous" vertical="center"/>
    </xf>
    <xf numFmtId="164" fontId="3" fillId="0" borderId="18" xfId="0" applyNumberFormat="1" applyFont="1" applyFill="1" applyBorder="1" applyAlignment="1">
      <alignment vertical="center"/>
    </xf>
    <xf numFmtId="164" fontId="3" fillId="0" borderId="20" xfId="0" applyNumberFormat="1" applyFont="1" applyFill="1" applyBorder="1" applyAlignment="1">
      <alignment vertical="center"/>
    </xf>
    <xf numFmtId="164" fontId="3" fillId="0" borderId="21" xfId="0" applyNumberFormat="1" applyFont="1" applyFill="1" applyBorder="1" applyAlignment="1">
      <alignment vertical="center"/>
    </xf>
    <xf numFmtId="164" fontId="26" fillId="0" borderId="0" xfId="0" applyNumberFormat="1" applyFont="1" applyFill="1" applyBorder="1" applyAlignment="1">
      <alignment vertical="center"/>
    </xf>
    <xf numFmtId="164" fontId="9" fillId="22" borderId="16" xfId="0" applyNumberFormat="1" applyFont="1" applyFill="1" applyBorder="1" applyAlignment="1">
      <alignment vertical="center"/>
    </xf>
    <xf numFmtId="164" fontId="9" fillId="22" borderId="10" xfId="0" applyNumberFormat="1" applyFont="1" applyFill="1" applyBorder="1" applyAlignment="1">
      <alignment vertical="center"/>
    </xf>
    <xf numFmtId="164" fontId="14" fillId="19" borderId="13" xfId="0" applyNumberFormat="1" applyFont="1" applyFill="1" applyBorder="1" applyAlignment="1">
      <alignment horizontal="centerContinuous" vertical="center"/>
    </xf>
    <xf numFmtId="164" fontId="62" fillId="0" borderId="0" xfId="0" applyNumberFormat="1" applyFont="1" applyAlignment="1">
      <alignment vertical="center"/>
    </xf>
    <xf numFmtId="164" fontId="33" fillId="0" borderId="0" xfId="0" applyNumberFormat="1" applyFont="1" applyFill="1" applyBorder="1" applyAlignment="1">
      <alignment vertical="center"/>
    </xf>
    <xf numFmtId="164" fontId="11" fillId="0" borderId="14" xfId="0" applyNumberFormat="1" applyFont="1" applyFill="1" applyBorder="1" applyAlignment="1">
      <alignment vertical="center"/>
    </xf>
    <xf numFmtId="164" fontId="11" fillId="0" borderId="12" xfId="0" applyNumberFormat="1" applyFont="1" applyBorder="1" applyAlignment="1">
      <alignment vertical="center"/>
    </xf>
    <xf numFmtId="164" fontId="11" fillId="0" borderId="11" xfId="0" applyNumberFormat="1" applyFont="1" applyBorder="1" applyAlignment="1">
      <alignment vertical="center"/>
    </xf>
    <xf numFmtId="164" fontId="11" fillId="0" borderId="13" xfId="0" applyNumberFormat="1" applyFont="1" applyFill="1" applyBorder="1" applyAlignment="1">
      <alignment vertical="center"/>
    </xf>
    <xf numFmtId="164" fontId="14" fillId="20" borderId="17" xfId="0" applyNumberFormat="1" applyFont="1" applyFill="1" applyBorder="1" applyAlignment="1">
      <alignment horizontal="center" vertical="center"/>
    </xf>
    <xf numFmtId="164" fontId="11" fillId="20" borderId="24" xfId="0" applyNumberFormat="1" applyFont="1" applyFill="1" applyBorder="1" applyAlignment="1">
      <alignment horizontal="centerContinuous" vertical="center"/>
    </xf>
    <xf numFmtId="164" fontId="11" fillId="20" borderId="23" xfId="0" applyNumberFormat="1" applyFont="1" applyFill="1" applyBorder="1" applyAlignment="1">
      <alignment horizontal="centerContinuous" vertical="center"/>
    </xf>
    <xf numFmtId="164" fontId="14" fillId="20" borderId="22" xfId="0" applyNumberFormat="1" applyFont="1" applyFill="1" applyBorder="1" applyAlignment="1">
      <alignment horizontal="centerContinuous" vertical="center"/>
    </xf>
    <xf numFmtId="164" fontId="11" fillId="19" borderId="12" xfId="0" applyNumberFormat="1" applyFont="1" applyFill="1" applyBorder="1" applyAlignment="1">
      <alignment horizontal="centerContinuous" vertical="center"/>
    </xf>
    <xf numFmtId="164" fontId="11" fillId="19" borderId="11" xfId="0" applyNumberFormat="1" applyFont="1" applyFill="1" applyBorder="1" applyAlignment="1">
      <alignment horizontal="centerContinuous" vertical="center"/>
    </xf>
    <xf numFmtId="164" fontId="11" fillId="0" borderId="19" xfId="0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164" fontId="11" fillId="0" borderId="18" xfId="0" applyNumberFormat="1" applyFont="1" applyBorder="1" applyAlignment="1">
      <alignment vertical="center"/>
    </xf>
    <xf numFmtId="164" fontId="11" fillId="0" borderId="23" xfId="0" applyNumberFormat="1" applyFont="1" applyBorder="1" applyAlignment="1">
      <alignment vertical="center"/>
    </xf>
    <xf numFmtId="164" fontId="11" fillId="0" borderId="22" xfId="0" applyNumberFormat="1" applyFont="1" applyFill="1" applyBorder="1" applyAlignment="1">
      <alignment vertical="center"/>
    </xf>
    <xf numFmtId="164" fontId="14" fillId="20" borderId="14" xfId="0" applyNumberFormat="1" applyFont="1" applyFill="1" applyBorder="1" applyAlignment="1">
      <alignment horizontal="centerContinuous" vertical="center"/>
    </xf>
    <xf numFmtId="164" fontId="11" fillId="0" borderId="18" xfId="0" applyNumberFormat="1" applyFont="1" applyFill="1" applyBorder="1" applyAlignment="1">
      <alignment vertical="center"/>
    </xf>
    <xf numFmtId="164" fontId="14" fillId="19" borderId="12" xfId="0" applyNumberFormat="1" applyFont="1" applyFill="1" applyBorder="1" applyAlignment="1">
      <alignment horizontal="centerContinuous" vertical="center"/>
    </xf>
    <xf numFmtId="164" fontId="14" fillId="19" borderId="11" xfId="0" applyNumberFormat="1" applyFont="1" applyFill="1" applyBorder="1" applyAlignment="1">
      <alignment horizontal="centerContinuous" vertical="center"/>
    </xf>
    <xf numFmtId="164" fontId="11" fillId="19" borderId="13" xfId="0" applyNumberFormat="1" applyFont="1" applyFill="1" applyBorder="1" applyAlignment="1">
      <alignment horizontal="centerContinuous" vertical="center"/>
    </xf>
    <xf numFmtId="164" fontId="11" fillId="0" borderId="16" xfId="0" applyNumberFormat="1" applyFont="1" applyBorder="1" applyAlignment="1">
      <alignment vertical="center"/>
    </xf>
    <xf numFmtId="164" fontId="63" fillId="0" borderId="10" xfId="0" applyNumberFormat="1" applyFont="1" applyBorder="1" applyAlignment="1">
      <alignment vertical="center"/>
    </xf>
    <xf numFmtId="164" fontId="11" fillId="0" borderId="23" xfId="0" applyNumberFormat="1" applyFont="1" applyFill="1" applyBorder="1" applyAlignment="1">
      <alignment vertical="center"/>
    </xf>
    <xf numFmtId="164" fontId="14" fillId="20" borderId="24" xfId="0" applyNumberFormat="1" applyFont="1" applyFill="1" applyBorder="1" applyAlignment="1">
      <alignment horizontal="centerContinuous" vertical="center"/>
    </xf>
    <xf numFmtId="164" fontId="14" fillId="20" borderId="23" xfId="0" applyNumberFormat="1" applyFont="1" applyFill="1" applyBorder="1" applyAlignment="1">
      <alignment horizontal="centerContinuous" vertical="center"/>
    </xf>
    <xf numFmtId="164" fontId="64" fillId="0" borderId="0" xfId="0" applyNumberFormat="1" applyFont="1" applyFill="1" applyBorder="1" applyAlignment="1">
      <alignment vertical="center"/>
    </xf>
    <xf numFmtId="164" fontId="64" fillId="0" borderId="0" xfId="0" applyNumberFormat="1" applyFont="1" applyAlignment="1">
      <alignment vertical="center"/>
    </xf>
    <xf numFmtId="164" fontId="66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 wrapText="1"/>
    </xf>
    <xf numFmtId="164" fontId="24" fillId="0" borderId="0" xfId="0" applyNumberFormat="1" applyFont="1" applyFill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164" fontId="21" fillId="0" borderId="0" xfId="0" applyNumberFormat="1" applyFont="1" applyAlignment="1">
      <alignment vertical="center" wrapText="1"/>
    </xf>
    <xf numFmtId="164" fontId="24" fillId="0" borderId="0" xfId="0" applyNumberFormat="1" applyFont="1" applyFill="1" applyBorder="1" applyAlignment="1">
      <alignment vertical="center" wrapText="1"/>
    </xf>
    <xf numFmtId="164" fontId="24" fillId="0" borderId="0" xfId="0" applyNumberFormat="1" applyFont="1" applyFill="1" applyBorder="1" applyAlignment="1">
      <alignment vertical="top" wrapText="1"/>
    </xf>
    <xf numFmtId="166" fontId="9" fillId="20" borderId="21" xfId="0" applyNumberFormat="1" applyFont="1" applyFill="1" applyBorder="1" applyAlignment="1">
      <alignment vertical="center"/>
    </xf>
    <xf numFmtId="164" fontId="8" fillId="21" borderId="14" xfId="0" applyNumberFormat="1" applyFont="1" applyFill="1" applyBorder="1" applyAlignment="1">
      <alignment vertical="center"/>
    </xf>
    <xf numFmtId="164" fontId="3" fillId="0" borderId="15" xfId="0" applyNumberFormat="1" applyFont="1" applyFill="1" applyBorder="1" applyAlignment="1">
      <alignment horizontal="right" vertical="center"/>
    </xf>
    <xf numFmtId="165" fontId="11" fillId="0" borderId="17" xfId="0" applyNumberFormat="1" applyFont="1" applyBorder="1" applyAlignment="1">
      <alignment vertical="center"/>
    </xf>
    <xf numFmtId="0" fontId="10" fillId="0" borderId="0" xfId="0" applyNumberFormat="1" applyFont="1" applyAlignment="1">
      <alignment vertical="top"/>
    </xf>
    <xf numFmtId="164" fontId="67" fillId="0" borderId="0" xfId="0" applyNumberFormat="1" applyFont="1" applyAlignment="1">
      <alignment vertical="center"/>
    </xf>
    <xf numFmtId="164" fontId="11" fillId="19" borderId="13" xfId="0" applyNumberFormat="1" applyFont="1" applyFill="1" applyBorder="1" applyAlignment="1">
      <alignment vertical="center"/>
    </xf>
    <xf numFmtId="164" fontId="11" fillId="19" borderId="11" xfId="0" applyNumberFormat="1" applyFont="1" applyFill="1" applyBorder="1" applyAlignment="1">
      <alignment vertical="center"/>
    </xf>
    <xf numFmtId="164" fontId="14" fillId="19" borderId="22" xfId="0" applyNumberFormat="1" applyFont="1" applyFill="1" applyBorder="1" applyAlignment="1">
      <alignment horizontal="center" vertical="center"/>
    </xf>
    <xf numFmtId="164" fontId="68" fillId="19" borderId="17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vertical="center"/>
    </xf>
    <xf numFmtId="166" fontId="3" fillId="0" borderId="22" xfId="0" applyNumberFormat="1" applyFont="1" applyFill="1" applyBorder="1" applyAlignment="1">
      <alignment vertical="center"/>
    </xf>
    <xf numFmtId="174" fontId="3" fillId="0" borderId="17" xfId="0" applyNumberFormat="1" applyFont="1" applyFill="1" applyBorder="1" applyAlignment="1">
      <alignment vertical="center"/>
    </xf>
    <xf numFmtId="166" fontId="9" fillId="21" borderId="13" xfId="0" applyNumberFormat="1" applyFont="1" applyFill="1" applyBorder="1" applyAlignment="1">
      <alignment vertical="center"/>
    </xf>
    <xf numFmtId="174" fontId="9" fillId="21" borderId="14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Alignment="1">
      <alignment vertical="center"/>
    </xf>
    <xf numFmtId="164" fontId="3" fillId="0" borderId="19" xfId="0" applyNumberFormat="1" applyFont="1" applyFill="1" applyBorder="1" applyAlignment="1">
      <alignment vertical="center"/>
    </xf>
    <xf numFmtId="164" fontId="14" fillId="19" borderId="13" xfId="0" applyNumberFormat="1" applyFont="1" applyFill="1" applyBorder="1" applyAlignment="1">
      <alignment horizontal="center" vertical="center" wrapText="1"/>
    </xf>
    <xf numFmtId="165" fontId="3" fillId="0" borderId="23" xfId="0" applyNumberFormat="1" applyFont="1" applyBorder="1" applyAlignment="1">
      <alignment vertical="center"/>
    </xf>
    <xf numFmtId="166" fontId="3" fillId="0" borderId="19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3" fillId="20" borderId="29" xfId="0" applyNumberFormat="1" applyFont="1" applyFill="1" applyBorder="1" applyAlignment="1">
      <alignment vertical="center"/>
    </xf>
    <xf numFmtId="164" fontId="14" fillId="20" borderId="28" xfId="0" applyNumberFormat="1" applyFont="1" applyFill="1" applyBorder="1" applyAlignment="1">
      <alignment vertical="center"/>
    </xf>
    <xf numFmtId="164" fontId="14" fillId="20" borderId="27" xfId="0" applyNumberFormat="1" applyFont="1" applyFill="1" applyBorder="1" applyAlignment="1">
      <alignment vertical="center"/>
    </xf>
    <xf numFmtId="164" fontId="11" fillId="0" borderId="19" xfId="0" applyNumberFormat="1" applyFont="1" applyBorder="1" applyAlignment="1">
      <alignment vertical="center"/>
    </xf>
    <xf numFmtId="164" fontId="9" fillId="19" borderId="22" xfId="0" applyNumberFormat="1" applyFont="1" applyFill="1" applyBorder="1" applyAlignment="1">
      <alignment horizontal="center" vertical="center" wrapText="1"/>
    </xf>
    <xf numFmtId="164" fontId="9" fillId="19" borderId="23" xfId="0" applyNumberFormat="1" applyFont="1" applyFill="1" applyBorder="1" applyAlignment="1">
      <alignment horizontal="center" vertical="center" wrapText="1"/>
    </xf>
    <xf numFmtId="164" fontId="3" fillId="23" borderId="13" xfId="0" applyNumberFormat="1" applyFont="1" applyFill="1" applyBorder="1" applyAlignment="1">
      <alignment vertical="center"/>
    </xf>
    <xf numFmtId="164" fontId="9" fillId="20" borderId="22" xfId="0" applyNumberFormat="1" applyFont="1" applyFill="1" applyBorder="1" applyAlignment="1">
      <alignment horizontal="left" vertical="center"/>
    </xf>
    <xf numFmtId="164" fontId="9" fillId="20" borderId="23" xfId="0" applyNumberFormat="1" applyFont="1" applyFill="1" applyBorder="1" applyAlignment="1">
      <alignment horizontal="centerContinuous" vertical="center"/>
    </xf>
    <xf numFmtId="164" fontId="9" fillId="20" borderId="24" xfId="0" applyNumberFormat="1" applyFont="1" applyFill="1" applyBorder="1" applyAlignment="1">
      <alignment horizontal="centerContinuous" vertical="center"/>
    </xf>
    <xf numFmtId="164" fontId="54" fillId="0" borderId="9" xfId="0" applyNumberFormat="1" applyFont="1" applyFill="1" applyBorder="1" applyAlignment="1">
      <alignment vertical="center"/>
    </xf>
    <xf numFmtId="164" fontId="8" fillId="0" borderId="0" xfId="0" applyNumberFormat="1" applyFont="1" applyAlignment="1">
      <alignment horizontal="left" vertical="center" wrapText="1"/>
    </xf>
    <xf numFmtId="164" fontId="72" fillId="19" borderId="14" xfId="0" applyNumberFormat="1" applyFont="1" applyFill="1" applyBorder="1" applyAlignment="1">
      <alignment horizontal="center" vertical="center" wrapText="1"/>
    </xf>
    <xf numFmtId="164" fontId="9" fillId="19" borderId="23" xfId="0" applyNumberFormat="1" applyFont="1" applyFill="1" applyBorder="1" applyAlignment="1">
      <alignment horizontal="centerContinuous" vertical="center"/>
    </xf>
    <xf numFmtId="164" fontId="3" fillId="0" borderId="18" xfId="0" applyNumberFormat="1" applyFont="1" applyBorder="1" applyAlignment="1">
      <alignment vertical="center"/>
    </xf>
    <xf numFmtId="164" fontId="9" fillId="22" borderId="9" xfId="0" applyNumberFormat="1" applyFont="1" applyFill="1" applyBorder="1" applyAlignment="1">
      <alignment horizontal="right" vertical="center"/>
    </xf>
    <xf numFmtId="164" fontId="63" fillId="0" borderId="9" xfId="0" applyNumberFormat="1" applyFont="1" applyBorder="1" applyAlignment="1">
      <alignment horizontal="right" vertical="center"/>
    </xf>
    <xf numFmtId="164" fontId="14" fillId="20" borderId="20" xfId="0" applyNumberFormat="1" applyFont="1" applyFill="1" applyBorder="1" applyAlignment="1">
      <alignment horizontal="centerContinuous" vertical="center"/>
    </xf>
    <xf numFmtId="164" fontId="14" fillId="20" borderId="17" xfId="0" applyNumberFormat="1" applyFont="1" applyFill="1" applyBorder="1" applyAlignment="1">
      <alignment horizontal="centerContinuous" vertical="center"/>
    </xf>
    <xf numFmtId="164" fontId="14" fillId="20" borderId="18" xfId="0" applyNumberFormat="1" applyFont="1" applyFill="1" applyBorder="1" applyAlignment="1">
      <alignment horizontal="centerContinuous" vertical="center"/>
    </xf>
    <xf numFmtId="164" fontId="14" fillId="20" borderId="0" xfId="0" applyNumberFormat="1" applyFont="1" applyFill="1" applyBorder="1" applyAlignment="1">
      <alignment horizontal="centerContinuous" vertical="center"/>
    </xf>
    <xf numFmtId="164" fontId="14" fillId="20" borderId="16" xfId="0" applyNumberFormat="1" applyFont="1" applyFill="1" applyBorder="1" applyAlignment="1">
      <alignment horizontal="centerContinuous" vertical="center"/>
    </xf>
    <xf numFmtId="164" fontId="65" fillId="0" borderId="9" xfId="0" applyNumberFormat="1" applyFont="1" applyFill="1" applyBorder="1" applyAlignment="1">
      <alignment vertical="center"/>
    </xf>
    <xf numFmtId="173" fontId="11" fillId="0" borderId="17" xfId="0" applyNumberFormat="1" applyFont="1" applyFill="1" applyBorder="1" applyAlignment="1">
      <alignment horizontal="right" vertical="center"/>
    </xf>
    <xf numFmtId="173" fontId="65" fillId="0" borderId="16" xfId="0" applyNumberFormat="1" applyFont="1" applyFill="1" applyBorder="1" applyAlignment="1">
      <alignment vertical="center"/>
    </xf>
    <xf numFmtId="164" fontId="63" fillId="0" borderId="10" xfId="0" applyNumberFormat="1" applyFont="1" applyFill="1" applyBorder="1" applyAlignment="1">
      <alignment horizontal="right" vertical="center"/>
    </xf>
    <xf numFmtId="173" fontId="11" fillId="0" borderId="17" xfId="0" applyNumberFormat="1" applyFont="1" applyFill="1" applyBorder="1" applyAlignment="1">
      <alignment vertical="center"/>
    </xf>
    <xf numFmtId="164" fontId="54" fillId="23" borderId="11" xfId="0" applyNumberFormat="1" applyFont="1" applyFill="1" applyBorder="1" applyAlignment="1">
      <alignment horizontal="right" vertical="center"/>
    </xf>
    <xf numFmtId="164" fontId="54" fillId="23" borderId="11" xfId="0" applyNumberFormat="1" applyFont="1" applyFill="1" applyBorder="1" applyAlignment="1">
      <alignment vertical="center"/>
    </xf>
    <xf numFmtId="164" fontId="9" fillId="23" borderId="11" xfId="0" applyNumberFormat="1" applyFont="1" applyFill="1" applyBorder="1" applyAlignment="1">
      <alignment horizontal="left" vertical="center"/>
    </xf>
    <xf numFmtId="164" fontId="9" fillId="23" borderId="10" xfId="0" applyNumberFormat="1" applyFont="1" applyFill="1" applyBorder="1" applyAlignment="1">
      <alignment vertical="center"/>
    </xf>
    <xf numFmtId="164" fontId="9" fillId="23" borderId="16" xfId="0" applyNumberFormat="1" applyFont="1" applyFill="1" applyBorder="1" applyAlignment="1">
      <alignment vertical="center"/>
    </xf>
    <xf numFmtId="164" fontId="54" fillId="23" borderId="12" xfId="0" applyNumberFormat="1" applyFont="1" applyFill="1" applyBorder="1" applyAlignment="1">
      <alignment vertical="center"/>
    </xf>
    <xf numFmtId="164" fontId="54" fillId="23" borderId="14" xfId="0" applyNumberFormat="1" applyFont="1" applyFill="1" applyBorder="1" applyAlignment="1">
      <alignment vertical="center"/>
    </xf>
    <xf numFmtId="164" fontId="11" fillId="19" borderId="23" xfId="0" applyNumberFormat="1" applyFont="1" applyFill="1" applyBorder="1" applyAlignment="1">
      <alignment horizontal="centerContinuous" vertical="center"/>
    </xf>
    <xf numFmtId="164" fontId="63" fillId="0" borderId="9" xfId="0" applyNumberFormat="1" applyFont="1" applyFill="1" applyBorder="1" applyAlignment="1">
      <alignment horizontal="right" vertical="center"/>
    </xf>
    <xf numFmtId="164" fontId="67" fillId="0" borderId="0" xfId="0" applyNumberFormat="1" applyFont="1" applyFill="1" applyBorder="1" applyAlignment="1">
      <alignment vertical="center"/>
    </xf>
    <xf numFmtId="164" fontId="33" fillId="0" borderId="0" xfId="0" applyNumberFormat="1" applyFont="1" applyAlignment="1">
      <alignment vertical="center"/>
    </xf>
    <xf numFmtId="165" fontId="3" fillId="0" borderId="18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vertical="center"/>
    </xf>
    <xf numFmtId="165" fontId="3" fillId="0" borderId="20" xfId="0" applyNumberFormat="1" applyFont="1" applyFill="1" applyBorder="1" applyAlignment="1">
      <alignment vertical="center"/>
    </xf>
    <xf numFmtId="164" fontId="3" fillId="20" borderId="27" xfId="0" applyNumberFormat="1" applyFont="1" applyFill="1" applyBorder="1" applyAlignment="1">
      <alignment vertical="center"/>
    </xf>
    <xf numFmtId="166" fontId="9" fillId="20" borderId="22" xfId="0" applyNumberFormat="1" applyFont="1" applyFill="1" applyBorder="1" applyAlignment="1">
      <alignment vertical="center"/>
    </xf>
    <xf numFmtId="164" fontId="3" fillId="0" borderId="31" xfId="0" applyNumberFormat="1" applyFont="1" applyFill="1" applyBorder="1" applyAlignment="1">
      <alignment vertical="center"/>
    </xf>
    <xf numFmtId="164" fontId="9" fillId="19" borderId="12" xfId="0" applyNumberFormat="1" applyFont="1" applyFill="1" applyBorder="1" applyAlignment="1">
      <alignment horizontal="center" vertical="center"/>
    </xf>
    <xf numFmtId="164" fontId="9" fillId="19" borderId="13" xfId="0" applyNumberFormat="1" applyFont="1" applyFill="1" applyBorder="1" applyAlignment="1">
      <alignment horizontal="center" vertical="center"/>
    </xf>
    <xf numFmtId="165" fontId="3" fillId="0" borderId="9" xfId="0" applyNumberFormat="1" applyFont="1" applyBorder="1" applyAlignment="1">
      <alignment vertical="center"/>
    </xf>
    <xf numFmtId="164" fontId="9" fillId="21" borderId="11" xfId="0" applyNumberFormat="1" applyFont="1" applyFill="1" applyBorder="1" applyAlignment="1">
      <alignment vertical="center"/>
    </xf>
    <xf numFmtId="164" fontId="9" fillId="19" borderId="24" xfId="0" applyNumberFormat="1" applyFont="1" applyFill="1" applyBorder="1" applyAlignment="1">
      <alignment horizontal="center" vertical="center"/>
    </xf>
    <xf numFmtId="0" fontId="13" fillId="0" borderId="20" xfId="0" applyNumberFormat="1" applyFont="1" applyFill="1" applyBorder="1" applyAlignment="1">
      <alignment horizontal="left" vertical="center"/>
    </xf>
    <xf numFmtId="0" fontId="13" fillId="0" borderId="10" xfId="0" applyNumberFormat="1" applyFont="1" applyFill="1" applyBorder="1" applyAlignment="1">
      <alignment horizontal="left" vertical="center"/>
    </xf>
    <xf numFmtId="164" fontId="9" fillId="19" borderId="24" xfId="0" applyNumberFormat="1" applyFont="1" applyFill="1" applyBorder="1" applyAlignment="1">
      <alignment horizontal="center" vertical="center" wrapText="1"/>
    </xf>
    <xf numFmtId="164" fontId="23" fillId="21" borderId="12" xfId="0" applyNumberFormat="1" applyFont="1" applyFill="1" applyBorder="1" applyAlignment="1">
      <alignment horizontal="right" vertical="center"/>
    </xf>
    <xf numFmtId="164" fontId="3" fillId="0" borderId="29" xfId="0" applyNumberFormat="1" applyFont="1" applyFill="1" applyBorder="1" applyAlignment="1">
      <alignment vertical="center"/>
    </xf>
    <xf numFmtId="164" fontId="9" fillId="23" borderId="10" xfId="0" applyNumberFormat="1" applyFont="1" applyFill="1" applyBorder="1" applyAlignment="1">
      <alignment horizontal="left" vertical="center"/>
    </xf>
    <xf numFmtId="164" fontId="65" fillId="0" borderId="0" xfId="0" applyNumberFormat="1" applyFont="1" applyFill="1" applyBorder="1" applyAlignment="1">
      <alignment vertical="center"/>
    </xf>
    <xf numFmtId="164" fontId="14" fillId="20" borderId="13" xfId="0" applyNumberFormat="1" applyFont="1" applyFill="1" applyBorder="1" applyAlignment="1">
      <alignment horizontal="centerContinuous" vertical="center"/>
    </xf>
    <xf numFmtId="164" fontId="14" fillId="20" borderId="11" xfId="0" applyNumberFormat="1" applyFont="1" applyFill="1" applyBorder="1" applyAlignment="1">
      <alignment horizontal="centerContinuous" vertical="center"/>
    </xf>
    <xf numFmtId="164" fontId="14" fillId="20" borderId="12" xfId="0" applyNumberFormat="1" applyFont="1" applyFill="1" applyBorder="1" applyAlignment="1">
      <alignment horizontal="centerContinuous" vertical="center"/>
    </xf>
    <xf numFmtId="164" fontId="9" fillId="23" borderId="9" xfId="0" applyNumberFormat="1" applyFont="1" applyFill="1" applyBorder="1" applyAlignment="1">
      <alignment horizontal="left" vertical="center"/>
    </xf>
    <xf numFmtId="164" fontId="9" fillId="19" borderId="11" xfId="0" applyNumberFormat="1" applyFont="1" applyFill="1" applyBorder="1" applyAlignment="1">
      <alignment horizontal="center" vertical="center"/>
    </xf>
    <xf numFmtId="164" fontId="9" fillId="19" borderId="23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left" vertical="center"/>
    </xf>
    <xf numFmtId="164" fontId="23" fillId="21" borderId="11" xfId="0" applyNumberFormat="1" applyFont="1" applyFill="1" applyBorder="1" applyAlignment="1">
      <alignment horizontal="right" vertical="center"/>
    </xf>
    <xf numFmtId="0" fontId="13" fillId="0" borderId="9" xfId="0" applyNumberFormat="1" applyFont="1" applyFill="1" applyBorder="1" applyAlignment="1">
      <alignment horizontal="left" vertical="center"/>
    </xf>
    <xf numFmtId="164" fontId="11" fillId="19" borderId="25" xfId="0" applyNumberFormat="1" applyFont="1" applyFill="1" applyBorder="1" applyAlignment="1">
      <alignment vertical="center"/>
    </xf>
    <xf numFmtId="164" fontId="11" fillId="19" borderId="26" xfId="0" applyNumberFormat="1" applyFont="1" applyFill="1" applyBorder="1" applyAlignment="1">
      <alignment vertical="center"/>
    </xf>
    <xf numFmtId="164" fontId="14" fillId="19" borderId="12" xfId="0" applyNumberFormat="1" applyFont="1" applyFill="1" applyBorder="1" applyAlignment="1">
      <alignment horizontal="center" vertical="center" wrapText="1"/>
    </xf>
    <xf numFmtId="164" fontId="11" fillId="19" borderId="13" xfId="0" applyNumberFormat="1" applyFont="1" applyFill="1" applyBorder="1" applyAlignment="1">
      <alignment horizontal="center" vertical="center"/>
    </xf>
    <xf numFmtId="164" fontId="11" fillId="19" borderId="11" xfId="0" applyNumberFormat="1" applyFont="1" applyFill="1" applyBorder="1" applyAlignment="1">
      <alignment horizontal="center" vertical="center"/>
    </xf>
    <xf numFmtId="164" fontId="11" fillId="19" borderId="12" xfId="0" applyNumberFormat="1" applyFont="1" applyFill="1" applyBorder="1" applyAlignment="1">
      <alignment horizontal="center" vertical="center"/>
    </xf>
    <xf numFmtId="164" fontId="3" fillId="0" borderId="22" xfId="0" applyNumberFormat="1" applyFont="1" applyFill="1" applyBorder="1" applyAlignment="1">
      <alignment vertical="center"/>
    </xf>
    <xf numFmtId="164" fontId="54" fillId="0" borderId="23" xfId="0" applyNumberFormat="1" applyFont="1" applyFill="1" applyBorder="1" applyAlignment="1">
      <alignment vertical="center"/>
    </xf>
    <xf numFmtId="164" fontId="14" fillId="19" borderId="14" xfId="0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left" vertical="center" wrapText="1"/>
    </xf>
    <xf numFmtId="164" fontId="8" fillId="0" borderId="0" xfId="0" applyNumberFormat="1" applyFont="1" applyBorder="1" applyAlignment="1">
      <alignment horizontal="left" vertical="center" wrapText="1"/>
    </xf>
    <xf numFmtId="164" fontId="9" fillId="19" borderId="11" xfId="0" applyNumberFormat="1" applyFont="1" applyFill="1" applyBorder="1" applyAlignment="1">
      <alignment horizontal="center" vertical="center"/>
    </xf>
    <xf numFmtId="164" fontId="9" fillId="19" borderId="12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vertical="center"/>
    </xf>
    <xf numFmtId="165" fontId="11" fillId="0" borderId="20" xfId="0" applyNumberFormat="1" applyFont="1" applyFill="1" applyBorder="1" applyAlignment="1">
      <alignment vertical="center"/>
    </xf>
    <xf numFmtId="164" fontId="8" fillId="0" borderId="0" xfId="0" applyNumberFormat="1" applyFont="1" applyAlignment="1">
      <alignment horizontal="left" vertical="center" wrapText="1"/>
    </xf>
    <xf numFmtId="164" fontId="1" fillId="0" borderId="0" xfId="0" applyNumberFormat="1" applyFont="1" applyFill="1" applyAlignment="1">
      <alignment horizontal="left" vertical="center" wrapText="1"/>
    </xf>
    <xf numFmtId="0" fontId="75" fillId="0" borderId="0" xfId="55" applyFont="1" applyFill="1" applyBorder="1" applyAlignment="1">
      <alignment vertical="center" wrapText="1"/>
    </xf>
    <xf numFmtId="164" fontId="5" fillId="0" borderId="0" xfId="55" applyNumberFormat="1" applyFont="1" applyAlignment="1">
      <alignment vertical="center"/>
    </xf>
    <xf numFmtId="164" fontId="6" fillId="0" borderId="0" xfId="55" applyNumberFormat="1" applyFont="1" applyAlignment="1">
      <alignment vertical="center"/>
    </xf>
    <xf numFmtId="164" fontId="4" fillId="0" borderId="0" xfId="55" applyNumberFormat="1" applyFont="1" applyAlignment="1"/>
    <xf numFmtId="167" fontId="3" fillId="0" borderId="22" xfId="0" applyNumberFormat="1" applyFont="1" applyFill="1" applyBorder="1" applyAlignment="1">
      <alignment horizontal="left" vertical="center"/>
    </xf>
    <xf numFmtId="0" fontId="3" fillId="0" borderId="19" xfId="0" applyNumberFormat="1" applyFont="1" applyFill="1" applyBorder="1" applyAlignment="1">
      <alignment horizontal="left" vertical="center"/>
    </xf>
    <xf numFmtId="164" fontId="8" fillId="21" borderId="19" xfId="0" applyNumberFormat="1" applyFont="1" applyFill="1" applyBorder="1" applyAlignment="1">
      <alignment horizontal="right" vertical="center"/>
    </xf>
    <xf numFmtId="164" fontId="3" fillId="0" borderId="22" xfId="0" applyNumberFormat="1" applyFont="1" applyBorder="1" applyAlignment="1">
      <alignment vertical="center"/>
    </xf>
    <xf numFmtId="164" fontId="3" fillId="0" borderId="19" xfId="0" applyNumberFormat="1" applyFont="1" applyBorder="1" applyAlignment="1">
      <alignment vertical="center"/>
    </xf>
    <xf numFmtId="164" fontId="4" fillId="0" borderId="0" xfId="55" applyNumberFormat="1" applyFont="1" applyAlignment="1">
      <alignment vertical="center"/>
    </xf>
    <xf numFmtId="164" fontId="26" fillId="0" borderId="0" xfId="55" applyNumberFormat="1" applyFont="1" applyFill="1" applyBorder="1" applyAlignment="1">
      <alignment vertical="center"/>
    </xf>
    <xf numFmtId="164" fontId="26" fillId="0" borderId="0" xfId="55" applyNumberFormat="1" applyFont="1" applyFill="1" applyAlignment="1">
      <alignment vertical="center"/>
    </xf>
    <xf numFmtId="164" fontId="26" fillId="0" borderId="0" xfId="55" applyNumberFormat="1" applyFont="1" applyAlignment="1">
      <alignment vertical="center"/>
    </xf>
    <xf numFmtId="164" fontId="58" fillId="0" borderId="10" xfId="55" applyNumberFormat="1" applyFont="1" applyBorder="1" applyAlignment="1">
      <alignment horizontal="right" vertical="center"/>
    </xf>
    <xf numFmtId="164" fontId="10" fillId="0" borderId="0" xfId="55" applyNumberFormat="1" applyFont="1" applyFill="1" applyBorder="1" applyAlignment="1">
      <alignment vertical="center"/>
    </xf>
    <xf numFmtId="164" fontId="9" fillId="20" borderId="14" xfId="55" applyNumberFormat="1" applyFont="1" applyFill="1" applyBorder="1" applyAlignment="1">
      <alignment horizontal="center" vertical="center"/>
    </xf>
    <xf numFmtId="164" fontId="14" fillId="20" borderId="14" xfId="55" applyNumberFormat="1" applyFont="1" applyFill="1" applyBorder="1" applyAlignment="1">
      <alignment horizontal="center" vertical="center"/>
    </xf>
    <xf numFmtId="164" fontId="3" fillId="22" borderId="13" xfId="0" applyNumberFormat="1" applyFont="1" applyFill="1" applyBorder="1" applyAlignment="1">
      <alignment vertical="center"/>
    </xf>
    <xf numFmtId="164" fontId="3" fillId="22" borderId="9" xfId="0" applyNumberFormat="1" applyFont="1" applyFill="1" applyBorder="1" applyAlignment="1">
      <alignment horizontal="right" vertical="center"/>
    </xf>
    <xf numFmtId="164" fontId="14" fillId="19" borderId="13" xfId="55" applyNumberFormat="1" applyFont="1" applyFill="1" applyBorder="1" applyAlignment="1">
      <alignment horizontal="centerContinuous" vertical="center" wrapText="1"/>
    </xf>
    <xf numFmtId="164" fontId="33" fillId="0" borderId="0" xfId="55" applyNumberFormat="1" applyFont="1" applyFill="1" applyBorder="1" applyAlignment="1">
      <alignment vertical="center"/>
    </xf>
    <xf numFmtId="164" fontId="3" fillId="0" borderId="23" xfId="0" applyNumberFormat="1" applyFont="1" applyFill="1" applyBorder="1" applyAlignment="1">
      <alignment vertical="center"/>
    </xf>
    <xf numFmtId="164" fontId="3" fillId="0" borderId="9" xfId="0" applyNumberFormat="1" applyFon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9" xfId="0" applyNumberFormat="1" applyFont="1" applyFill="1" applyBorder="1" applyAlignment="1">
      <alignment horizontal="right" vertical="center"/>
    </xf>
    <xf numFmtId="164" fontId="9" fillId="23" borderId="9" xfId="0" applyNumberFormat="1" applyFont="1" applyFill="1" applyBorder="1" applyAlignment="1">
      <alignment horizontal="right" vertical="center"/>
    </xf>
    <xf numFmtId="164" fontId="26" fillId="0" borderId="0" xfId="55" applyNumberFormat="1" applyFont="1" applyBorder="1" applyAlignment="1">
      <alignment vertical="center"/>
    </xf>
    <xf numFmtId="164" fontId="9" fillId="23" borderId="11" xfId="0" applyNumberFormat="1" applyFont="1" applyFill="1" applyBorder="1" applyAlignment="1">
      <alignment horizontal="right" vertical="center"/>
    </xf>
    <xf numFmtId="0" fontId="10" fillId="0" borderId="0" xfId="55" applyNumberFormat="1" applyFont="1" applyAlignment="1">
      <alignment vertical="center"/>
    </xf>
    <xf numFmtId="49" fontId="58" fillId="0" borderId="16" xfId="0" applyNumberFormat="1" applyFont="1" applyFill="1" applyBorder="1" applyAlignment="1">
      <alignment horizontal="right" vertical="center"/>
    </xf>
    <xf numFmtId="49" fontId="11" fillId="0" borderId="0" xfId="0" applyNumberFormat="1" applyFont="1" applyAlignment="1">
      <alignment vertical="center"/>
    </xf>
    <xf numFmtId="0" fontId="77" fillId="0" borderId="0" xfId="0" applyFont="1" applyAlignment="1">
      <alignment horizontal="left" vertical="center"/>
    </xf>
    <xf numFmtId="2" fontId="1" fillId="0" borderId="0" xfId="0" applyNumberFormat="1" applyFont="1" applyFill="1" applyBorder="1" applyAlignment="1">
      <alignment vertical="center"/>
    </xf>
    <xf numFmtId="164" fontId="9" fillId="20" borderId="17" xfId="55" applyNumberFormat="1" applyFont="1" applyFill="1" applyBorder="1" applyAlignment="1">
      <alignment horizontal="center" vertical="center"/>
    </xf>
    <xf numFmtId="164" fontId="14" fillId="19" borderId="22" xfId="0" applyNumberFormat="1" applyFont="1" applyFill="1" applyBorder="1" applyAlignment="1">
      <alignment horizontal="centerContinuous" vertical="center" wrapText="1"/>
    </xf>
    <xf numFmtId="164" fontId="8" fillId="19" borderId="23" xfId="0" applyNumberFormat="1" applyFont="1" applyFill="1" applyBorder="1" applyAlignment="1">
      <alignment horizontal="centerContinuous" vertical="center" wrapText="1"/>
    </xf>
    <xf numFmtId="164" fontId="8" fillId="19" borderId="11" xfId="0" applyNumberFormat="1" applyFont="1" applyFill="1" applyBorder="1" applyAlignment="1">
      <alignment horizontal="centerContinuous" vertical="center" wrapText="1"/>
    </xf>
    <xf numFmtId="164" fontId="8" fillId="19" borderId="30" xfId="0" applyNumberFormat="1" applyFont="1" applyFill="1" applyBorder="1" applyAlignment="1">
      <alignment horizontal="centerContinuous" vertical="center" wrapText="1"/>
    </xf>
    <xf numFmtId="164" fontId="3" fillId="0" borderId="32" xfId="0" applyNumberFormat="1" applyFont="1" applyFill="1" applyBorder="1" applyAlignment="1">
      <alignment vertical="center"/>
    </xf>
    <xf numFmtId="164" fontId="3" fillId="0" borderId="21" xfId="0" applyNumberFormat="1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right" vertical="center"/>
    </xf>
    <xf numFmtId="164" fontId="3" fillId="0" borderId="18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left" vertical="center"/>
    </xf>
    <xf numFmtId="166" fontId="3" fillId="0" borderId="20" xfId="0" applyNumberFormat="1" applyFont="1" applyFill="1" applyBorder="1" applyAlignment="1">
      <alignment vertical="center"/>
    </xf>
    <xf numFmtId="166" fontId="3" fillId="0" borderId="18" xfId="0" applyNumberFormat="1" applyFont="1" applyFill="1" applyBorder="1" applyAlignment="1">
      <alignment vertical="center"/>
    </xf>
    <xf numFmtId="164" fontId="3" fillId="0" borderId="18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left" vertical="center"/>
    </xf>
    <xf numFmtId="164" fontId="9" fillId="19" borderId="11" xfId="0" applyNumberFormat="1" applyFont="1" applyFill="1" applyBorder="1" applyAlignment="1">
      <alignment horizontal="center" vertical="center"/>
    </xf>
    <xf numFmtId="164" fontId="3" fillId="0" borderId="24" xfId="0" applyNumberFormat="1" applyFont="1" applyFill="1" applyBorder="1" applyAlignment="1">
      <alignment vertical="center"/>
    </xf>
    <xf numFmtId="164" fontId="3" fillId="23" borderId="9" xfId="0" applyNumberFormat="1" applyFont="1" applyFill="1" applyBorder="1" applyAlignment="1">
      <alignment vertical="center"/>
    </xf>
    <xf numFmtId="164" fontId="9" fillId="23" borderId="10" xfId="0" applyNumberFormat="1" applyFont="1" applyFill="1" applyBorder="1" applyAlignment="1">
      <alignment horizontal="right" vertical="center"/>
    </xf>
    <xf numFmtId="164" fontId="3" fillId="0" borderId="23" xfId="0" applyNumberFormat="1" applyFont="1" applyFill="1" applyBorder="1" applyAlignment="1">
      <alignment horizontal="left" vertical="center"/>
    </xf>
    <xf numFmtId="164" fontId="3" fillId="0" borderId="34" xfId="0" applyNumberFormat="1" applyFont="1" applyFill="1" applyBorder="1" applyAlignment="1">
      <alignment horizontal="left" vertical="center"/>
    </xf>
    <xf numFmtId="164" fontId="58" fillId="0" borderId="16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right" vertical="center"/>
    </xf>
    <xf numFmtId="164" fontId="3" fillId="0" borderId="9" xfId="0" applyNumberFormat="1" applyFont="1" applyFill="1" applyBorder="1" applyAlignment="1">
      <alignment horizontal="left" vertical="center"/>
    </xf>
    <xf numFmtId="164" fontId="3" fillId="0" borderId="16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72" fontId="9" fillId="21" borderId="16" xfId="0" applyNumberFormat="1" applyFont="1" applyFill="1" applyBorder="1" applyAlignment="1">
      <alignment vertical="center"/>
    </xf>
    <xf numFmtId="175" fontId="3" fillId="0" borderId="17" xfId="0" applyNumberFormat="1" applyFont="1" applyBorder="1" applyAlignment="1">
      <alignment vertical="center"/>
    </xf>
    <xf numFmtId="175" fontId="9" fillId="21" borderId="14" xfId="0" applyNumberFormat="1" applyFont="1" applyFill="1" applyBorder="1" applyAlignment="1">
      <alignment vertical="center"/>
    </xf>
    <xf numFmtId="170" fontId="15" fillId="21" borderId="14" xfId="0" applyNumberFormat="1" applyFont="1" applyFill="1" applyBorder="1" applyAlignment="1">
      <alignment vertical="center"/>
    </xf>
    <xf numFmtId="170" fontId="21" fillId="21" borderId="14" xfId="0" applyNumberFormat="1" applyFont="1" applyFill="1" applyBorder="1" applyAlignment="1">
      <alignment vertical="center"/>
    </xf>
    <xf numFmtId="170" fontId="3" fillId="0" borderId="17" xfId="0" applyNumberFormat="1" applyFont="1" applyBorder="1" applyAlignment="1">
      <alignment vertical="center"/>
    </xf>
    <xf numFmtId="170" fontId="3" fillId="0" borderId="15" xfId="0" applyNumberFormat="1" applyFont="1" applyBorder="1" applyAlignment="1">
      <alignment vertical="center"/>
    </xf>
    <xf numFmtId="170" fontId="9" fillId="21" borderId="12" xfId="0" applyNumberFormat="1" applyFont="1" applyFill="1" applyBorder="1" applyAlignment="1">
      <alignment vertical="center"/>
    </xf>
    <xf numFmtId="165" fontId="3" fillId="0" borderId="22" xfId="0" applyNumberFormat="1" applyFont="1" applyFill="1" applyBorder="1" applyAlignment="1">
      <alignment vertical="center"/>
    </xf>
    <xf numFmtId="165" fontId="3" fillId="0" borderId="23" xfId="0" applyNumberFormat="1" applyFont="1" applyFill="1" applyBorder="1" applyAlignment="1">
      <alignment vertical="center"/>
    </xf>
    <xf numFmtId="165" fontId="3" fillId="0" borderId="24" xfId="0" applyNumberFormat="1" applyFont="1" applyFill="1" applyBorder="1" applyAlignment="1">
      <alignment vertical="center"/>
    </xf>
    <xf numFmtId="169" fontId="3" fillId="0" borderId="17" xfId="0" applyNumberFormat="1" applyFont="1" applyBorder="1" applyAlignment="1">
      <alignment vertical="center"/>
    </xf>
    <xf numFmtId="169" fontId="3" fillId="0" borderId="17" xfId="0" applyNumberFormat="1" applyFont="1" applyFill="1" applyBorder="1" applyAlignment="1">
      <alignment vertical="center"/>
    </xf>
    <xf numFmtId="172" fontId="3" fillId="0" borderId="17" xfId="0" applyNumberFormat="1" applyFont="1" applyBorder="1" applyAlignment="1">
      <alignment vertical="center"/>
    </xf>
    <xf numFmtId="169" fontId="3" fillId="0" borderId="33" xfId="0" applyNumberFormat="1" applyFont="1" applyBorder="1" applyAlignment="1">
      <alignment vertical="center"/>
    </xf>
    <xf numFmtId="167" fontId="13" fillId="0" borderId="23" xfId="0" applyNumberFormat="1" applyFont="1" applyFill="1" applyBorder="1" applyAlignment="1">
      <alignment horizontal="left" vertical="center"/>
    </xf>
    <xf numFmtId="167" fontId="13" fillId="0" borderId="24" xfId="0" applyNumberFormat="1" applyFont="1" applyFill="1" applyBorder="1" applyAlignment="1">
      <alignment horizontal="left" vertical="center"/>
    </xf>
    <xf numFmtId="169" fontId="15" fillId="0" borderId="17" xfId="0" applyNumberFormat="1" applyFont="1" applyBorder="1" applyAlignment="1">
      <alignment vertical="center"/>
    </xf>
    <xf numFmtId="170" fontId="15" fillId="0" borderId="17" xfId="0" applyNumberFormat="1" applyFont="1" applyBorder="1" applyAlignment="1">
      <alignment vertical="center"/>
    </xf>
    <xf numFmtId="169" fontId="21" fillId="0" borderId="17" xfId="0" applyNumberFormat="1" applyFont="1" applyBorder="1" applyAlignment="1">
      <alignment vertical="center"/>
    </xf>
    <xf numFmtId="170" fontId="21" fillId="0" borderId="22" xfId="0" applyNumberFormat="1" applyFont="1" applyBorder="1" applyAlignment="1">
      <alignment vertical="center"/>
    </xf>
    <xf numFmtId="166" fontId="22" fillId="0" borderId="17" xfId="0" applyNumberFormat="1" applyFont="1" applyBorder="1" applyAlignment="1">
      <alignment vertical="center"/>
    </xf>
    <xf numFmtId="169" fontId="0" fillId="0" borderId="17" xfId="0" applyNumberFormat="1" applyBorder="1" applyAlignment="1">
      <alignment vertical="center"/>
    </xf>
    <xf numFmtId="167" fontId="13" fillId="0" borderId="0" xfId="0" applyNumberFormat="1" applyFont="1" applyFill="1" applyBorder="1" applyAlignment="1">
      <alignment horizontal="left" vertical="center"/>
    </xf>
    <xf numFmtId="167" fontId="13" fillId="0" borderId="20" xfId="0" applyNumberFormat="1" applyFont="1" applyFill="1" applyBorder="1" applyAlignment="1">
      <alignment horizontal="left" vertical="center"/>
    </xf>
    <xf numFmtId="176" fontId="3" fillId="0" borderId="17" xfId="39" applyNumberFormat="1" applyFont="1" applyBorder="1" applyAlignment="1">
      <alignment vertical="center"/>
    </xf>
    <xf numFmtId="169" fontId="3" fillId="0" borderId="16" xfId="0" applyNumberFormat="1" applyFont="1" applyFill="1" applyBorder="1" applyAlignment="1">
      <alignment vertical="center"/>
    </xf>
    <xf numFmtId="172" fontId="3" fillId="0" borderId="16" xfId="0" applyNumberFormat="1" applyFont="1" applyBorder="1" applyAlignment="1">
      <alignment vertical="center"/>
    </xf>
    <xf numFmtId="175" fontId="3" fillId="0" borderId="15" xfId="0" applyNumberFormat="1" applyFont="1" applyBorder="1" applyAlignment="1">
      <alignment vertical="center"/>
    </xf>
    <xf numFmtId="169" fontId="3" fillId="0" borderId="16" xfId="0" applyNumberFormat="1" applyFont="1" applyBorder="1" applyAlignment="1">
      <alignment vertical="center"/>
    </xf>
    <xf numFmtId="169" fontId="15" fillId="0" borderId="16" xfId="0" applyNumberFormat="1" applyFont="1" applyBorder="1" applyAlignment="1">
      <alignment vertical="center"/>
    </xf>
    <xf numFmtId="170" fontId="15" fillId="0" borderId="16" xfId="0" applyNumberFormat="1" applyFont="1" applyBorder="1" applyAlignment="1">
      <alignment vertical="center"/>
    </xf>
    <xf numFmtId="169" fontId="21" fillId="0" borderId="16" xfId="0" applyNumberFormat="1" applyFont="1" applyBorder="1" applyAlignment="1">
      <alignment vertical="center"/>
    </xf>
    <xf numFmtId="170" fontId="21" fillId="0" borderId="19" xfId="0" applyNumberFormat="1" applyFont="1" applyBorder="1" applyAlignment="1">
      <alignment vertical="center"/>
    </xf>
    <xf numFmtId="166" fontId="22" fillId="0" borderId="16" xfId="0" applyNumberFormat="1" applyFont="1" applyBorder="1" applyAlignment="1">
      <alignment vertical="center"/>
    </xf>
    <xf numFmtId="169" fontId="0" fillId="0" borderId="16" xfId="0" applyNumberFormat="1" applyBorder="1" applyAlignment="1">
      <alignment vertical="center"/>
    </xf>
    <xf numFmtId="176" fontId="3" fillId="0" borderId="16" xfId="39" applyNumberFormat="1" applyFont="1" applyBorder="1" applyAlignment="1">
      <alignment vertical="center"/>
    </xf>
    <xf numFmtId="165" fontId="3" fillId="0" borderId="35" xfId="0" applyNumberFormat="1" applyFont="1" applyBorder="1" applyAlignment="1">
      <alignment vertical="center"/>
    </xf>
    <xf numFmtId="166" fontId="3" fillId="0" borderId="35" xfId="0" applyNumberFormat="1" applyFont="1" applyBorder="1" applyAlignment="1">
      <alignment vertical="center"/>
    </xf>
    <xf numFmtId="165" fontId="3" fillId="0" borderId="36" xfId="0" applyNumberFormat="1" applyFont="1" applyFill="1" applyBorder="1" applyAlignment="1">
      <alignment vertical="center"/>
    </xf>
    <xf numFmtId="165" fontId="3" fillId="0" borderId="37" xfId="0" applyNumberFormat="1" applyFont="1" applyFill="1" applyBorder="1" applyAlignment="1">
      <alignment vertical="center"/>
    </xf>
    <xf numFmtId="165" fontId="3" fillId="0" borderId="38" xfId="0" applyNumberFormat="1" applyFont="1" applyFill="1" applyBorder="1" applyAlignment="1">
      <alignment vertical="center"/>
    </xf>
    <xf numFmtId="166" fontId="3" fillId="0" borderId="35" xfId="0" applyNumberFormat="1" applyFont="1" applyFill="1" applyBorder="1" applyAlignment="1">
      <alignment vertical="center"/>
    </xf>
    <xf numFmtId="169" fontId="3" fillId="0" borderId="35" xfId="0" applyNumberFormat="1" applyFont="1" applyFill="1" applyBorder="1" applyAlignment="1">
      <alignment vertical="center"/>
    </xf>
    <xf numFmtId="172" fontId="3" fillId="0" borderId="35" xfId="0" applyNumberFormat="1" applyFont="1" applyBorder="1" applyAlignment="1">
      <alignment vertical="center"/>
    </xf>
    <xf numFmtId="165" fontId="3" fillId="0" borderId="36" xfId="0" applyNumberFormat="1" applyFont="1" applyBorder="1" applyAlignment="1">
      <alignment vertical="center"/>
    </xf>
    <xf numFmtId="165" fontId="3" fillId="0" borderId="37" xfId="0" applyNumberFormat="1" applyFont="1" applyBorder="1" applyAlignment="1">
      <alignment vertical="center"/>
    </xf>
    <xf numFmtId="164" fontId="3" fillId="0" borderId="37" xfId="0" applyNumberFormat="1" applyFont="1" applyBorder="1" applyAlignment="1">
      <alignment vertical="center"/>
    </xf>
    <xf numFmtId="164" fontId="3" fillId="0" borderId="38" xfId="0" applyNumberFormat="1" applyFont="1" applyBorder="1" applyAlignment="1">
      <alignment vertical="center"/>
    </xf>
    <xf numFmtId="169" fontId="3" fillId="0" borderId="35" xfId="0" applyNumberFormat="1" applyFont="1" applyBorder="1" applyAlignment="1">
      <alignment vertical="center"/>
    </xf>
    <xf numFmtId="175" fontId="3" fillId="0" borderId="35" xfId="0" applyNumberFormat="1" applyFont="1" applyBorder="1" applyAlignment="1">
      <alignment vertical="center"/>
    </xf>
    <xf numFmtId="175" fontId="20" fillId="0" borderId="35" xfId="0" applyNumberFormat="1" applyFont="1" applyBorder="1" applyAlignment="1">
      <alignment vertical="center"/>
    </xf>
    <xf numFmtId="0" fontId="3" fillId="0" borderId="36" xfId="0" applyNumberFormat="1" applyFont="1" applyFill="1" applyBorder="1" applyAlignment="1">
      <alignment horizontal="left" vertical="center"/>
    </xf>
    <xf numFmtId="0" fontId="13" fillId="0" borderId="37" xfId="0" applyNumberFormat="1" applyFont="1" applyFill="1" applyBorder="1" applyAlignment="1">
      <alignment horizontal="left" vertical="center"/>
    </xf>
    <xf numFmtId="0" fontId="13" fillId="0" borderId="38" xfId="0" applyNumberFormat="1" applyFont="1" applyFill="1" applyBorder="1" applyAlignment="1">
      <alignment horizontal="left" vertical="center"/>
    </xf>
    <xf numFmtId="169" fontId="15" fillId="0" borderId="35" xfId="0" applyNumberFormat="1" applyFont="1" applyBorder="1" applyAlignment="1">
      <alignment vertical="center"/>
    </xf>
    <xf numFmtId="170" fontId="15" fillId="0" borderId="35" xfId="0" applyNumberFormat="1" applyFont="1" applyBorder="1" applyAlignment="1">
      <alignment vertical="center"/>
    </xf>
    <xf numFmtId="169" fontId="21" fillId="0" borderId="35" xfId="0" applyNumberFormat="1" applyFont="1" applyBorder="1" applyAlignment="1">
      <alignment vertical="center"/>
    </xf>
    <xf numFmtId="170" fontId="21" fillId="0" borderId="36" xfId="0" applyNumberFormat="1" applyFont="1" applyBorder="1" applyAlignment="1">
      <alignment vertical="center"/>
    </xf>
    <xf numFmtId="166" fontId="22" fillId="0" borderId="35" xfId="0" applyNumberFormat="1" applyFont="1" applyBorder="1" applyAlignment="1">
      <alignment vertical="center"/>
    </xf>
    <xf numFmtId="170" fontId="3" fillId="0" borderId="35" xfId="0" applyNumberFormat="1" applyFont="1" applyBorder="1" applyAlignment="1">
      <alignment vertical="center"/>
    </xf>
    <xf numFmtId="164" fontId="3" fillId="20" borderId="35" xfId="0" applyNumberFormat="1" applyFont="1" applyFill="1" applyBorder="1" applyAlignment="1">
      <alignment vertical="center"/>
    </xf>
    <xf numFmtId="164" fontId="3" fillId="0" borderId="37" xfId="0" applyNumberFormat="1" applyFont="1" applyFill="1" applyBorder="1" applyAlignment="1">
      <alignment vertical="center"/>
    </xf>
    <xf numFmtId="166" fontId="9" fillId="20" borderId="35" xfId="0" applyNumberFormat="1" applyFont="1" applyFill="1" applyBorder="1" applyAlignment="1">
      <alignment vertical="center"/>
    </xf>
    <xf numFmtId="165" fontId="13" fillId="0" borderId="37" xfId="0" applyNumberFormat="1" applyFont="1" applyFill="1" applyBorder="1" applyAlignment="1">
      <alignment vertical="center"/>
    </xf>
    <xf numFmtId="164" fontId="3" fillId="0" borderId="36" xfId="0" applyNumberFormat="1" applyFont="1" applyBorder="1" applyAlignment="1">
      <alignment vertical="center"/>
    </xf>
    <xf numFmtId="164" fontId="3" fillId="0" borderId="38" xfId="0" applyNumberFormat="1" applyFont="1" applyFill="1" applyBorder="1" applyAlignment="1">
      <alignment vertical="center"/>
    </xf>
    <xf numFmtId="169" fontId="0" fillId="0" borderId="35" xfId="0" applyNumberFormat="1" applyBorder="1" applyAlignment="1">
      <alignment vertical="center"/>
    </xf>
    <xf numFmtId="176" fontId="3" fillId="0" borderId="35" xfId="39" applyNumberFormat="1" applyFont="1" applyBorder="1" applyAlignment="1">
      <alignment vertical="center"/>
    </xf>
    <xf numFmtId="164" fontId="3" fillId="0" borderId="39" xfId="0" applyNumberFormat="1" applyFont="1" applyBorder="1" applyAlignment="1">
      <alignment vertical="center"/>
    </xf>
    <xf numFmtId="164" fontId="3" fillId="0" borderId="40" xfId="0" applyNumberFormat="1" applyFont="1" applyFill="1" applyBorder="1" applyAlignment="1">
      <alignment vertical="center"/>
    </xf>
    <xf numFmtId="164" fontId="3" fillId="0" borderId="41" xfId="0" applyNumberFormat="1" applyFont="1" applyFill="1" applyBorder="1" applyAlignment="1">
      <alignment vertical="center"/>
    </xf>
    <xf numFmtId="164" fontId="3" fillId="20" borderId="39" xfId="0" applyNumberFormat="1" applyFont="1" applyFill="1" applyBorder="1" applyAlignment="1">
      <alignment vertical="center"/>
    </xf>
    <xf numFmtId="165" fontId="11" fillId="0" borderId="23" xfId="0" applyNumberFormat="1" applyFont="1" applyFill="1" applyBorder="1" applyAlignment="1">
      <alignment vertical="center"/>
    </xf>
    <xf numFmtId="165" fontId="11" fillId="0" borderId="24" xfId="0" applyNumberFormat="1" applyFont="1" applyFill="1" applyBorder="1" applyAlignment="1">
      <alignment vertical="center"/>
    </xf>
    <xf numFmtId="165" fontId="11" fillId="0" borderId="15" xfId="0" applyNumberFormat="1" applyFont="1" applyBorder="1" applyAlignment="1">
      <alignment vertical="center"/>
    </xf>
    <xf numFmtId="164" fontId="3" fillId="0" borderId="15" xfId="0" applyNumberFormat="1" applyFont="1" applyFill="1" applyBorder="1" applyAlignment="1">
      <alignment vertical="center"/>
    </xf>
    <xf numFmtId="165" fontId="11" fillId="0" borderId="35" xfId="0" applyNumberFormat="1" applyFont="1" applyBorder="1" applyAlignment="1">
      <alignment vertical="center"/>
    </xf>
    <xf numFmtId="165" fontId="11" fillId="0" borderId="37" xfId="0" applyNumberFormat="1" applyFont="1" applyFill="1" applyBorder="1" applyAlignment="1">
      <alignment vertical="center"/>
    </xf>
    <xf numFmtId="165" fontId="11" fillId="0" borderId="38" xfId="0" applyNumberFormat="1" applyFont="1" applyFill="1" applyBorder="1" applyAlignment="1">
      <alignment vertical="center"/>
    </xf>
    <xf numFmtId="164" fontId="3" fillId="0" borderId="35" xfId="0" applyNumberFormat="1" applyFont="1" applyFill="1" applyBorder="1" applyAlignment="1">
      <alignment vertical="center"/>
    </xf>
    <xf numFmtId="164" fontId="3" fillId="0" borderId="17" xfId="0" applyNumberFormat="1" applyFont="1" applyBorder="1" applyAlignment="1">
      <alignment horizontal="center" vertical="center"/>
    </xf>
    <xf numFmtId="166" fontId="29" fillId="0" borderId="17" xfId="0" applyNumberFormat="1" applyFont="1" applyBorder="1" applyAlignment="1">
      <alignment vertical="center"/>
    </xf>
    <xf numFmtId="166" fontId="3" fillId="20" borderId="17" xfId="0" applyNumberFormat="1" applyFont="1" applyFill="1" applyBorder="1" applyAlignment="1">
      <alignment vertical="center"/>
    </xf>
    <xf numFmtId="166" fontId="29" fillId="20" borderId="17" xfId="0" applyNumberFormat="1" applyFont="1" applyFill="1" applyBorder="1" applyAlignment="1">
      <alignment vertical="center"/>
    </xf>
    <xf numFmtId="166" fontId="29" fillId="0" borderId="15" xfId="0" quotePrefix="1" applyNumberFormat="1" applyFont="1" applyBorder="1" applyAlignment="1">
      <alignment vertical="center"/>
    </xf>
    <xf numFmtId="166" fontId="3" fillId="20" borderId="15" xfId="0" quotePrefix="1" applyNumberFormat="1" applyFont="1" applyFill="1" applyBorder="1" applyAlignment="1">
      <alignment vertical="center"/>
    </xf>
    <xf numFmtId="166" fontId="29" fillId="20" borderId="15" xfId="0" quotePrefix="1" applyNumberFormat="1" applyFont="1" applyFill="1" applyBorder="1" applyAlignment="1">
      <alignment vertical="center"/>
    </xf>
    <xf numFmtId="164" fontId="3" fillId="0" borderId="35" xfId="0" quotePrefix="1" applyNumberFormat="1" applyFont="1" applyBorder="1" applyAlignment="1">
      <alignment horizontal="center" vertical="center"/>
    </xf>
    <xf numFmtId="166" fontId="3" fillId="0" borderId="35" xfId="0" quotePrefix="1" applyNumberFormat="1" applyFont="1" applyBorder="1" applyAlignment="1">
      <alignment vertical="center"/>
    </xf>
    <xf numFmtId="166" fontId="29" fillId="0" borderId="35" xfId="0" quotePrefix="1" applyNumberFormat="1" applyFont="1" applyBorder="1" applyAlignment="1">
      <alignment vertical="center"/>
    </xf>
    <xf numFmtId="166" fontId="3" fillId="20" borderId="35" xfId="0" quotePrefix="1" applyNumberFormat="1" applyFont="1" applyFill="1" applyBorder="1" applyAlignment="1">
      <alignment vertical="center"/>
    </xf>
    <xf numFmtId="166" fontId="29" fillId="20" borderId="35" xfId="0" quotePrefix="1" applyNumberFormat="1" applyFont="1" applyFill="1" applyBorder="1" applyAlignment="1">
      <alignment vertical="center"/>
    </xf>
    <xf numFmtId="164" fontId="3" fillId="0" borderId="35" xfId="0" applyNumberFormat="1" applyFont="1" applyBorder="1" applyAlignment="1">
      <alignment horizontal="center" vertical="center"/>
    </xf>
    <xf numFmtId="164" fontId="54" fillId="0" borderId="21" xfId="0" applyNumberFormat="1" applyFont="1" applyFill="1" applyBorder="1" applyAlignment="1">
      <alignment vertical="center"/>
    </xf>
    <xf numFmtId="164" fontId="3" fillId="0" borderId="42" xfId="0" applyNumberFormat="1" applyFont="1" applyFill="1" applyBorder="1" applyAlignment="1">
      <alignment horizontal="left" vertical="center"/>
    </xf>
    <xf numFmtId="164" fontId="3" fillId="0" borderId="40" xfId="0" applyNumberFormat="1" applyFont="1" applyBorder="1" applyAlignment="1">
      <alignment vertical="center"/>
    </xf>
    <xf numFmtId="164" fontId="54" fillId="0" borderId="39" xfId="0" applyNumberFormat="1" applyFont="1" applyFill="1" applyBorder="1" applyAlignment="1">
      <alignment vertical="center"/>
    </xf>
    <xf numFmtId="164" fontId="3" fillId="0" borderId="42" xfId="0" applyNumberFormat="1" applyFont="1" applyFill="1" applyBorder="1" applyAlignment="1">
      <alignment vertical="center"/>
    </xf>
    <xf numFmtId="164" fontId="3" fillId="0" borderId="39" xfId="0" applyNumberFormat="1" applyFont="1" applyFill="1" applyBorder="1" applyAlignment="1">
      <alignment vertical="center"/>
    </xf>
    <xf numFmtId="164" fontId="3" fillId="0" borderId="17" xfId="0" applyNumberFormat="1" applyFont="1" applyBorder="1" applyAlignment="1">
      <alignment horizontal="right" vertical="center"/>
    </xf>
    <xf numFmtId="164" fontId="3" fillId="0" borderId="24" xfId="0" applyNumberFormat="1" applyFont="1" applyBorder="1" applyAlignment="1">
      <alignment horizontal="right" vertical="center"/>
    </xf>
    <xf numFmtId="164" fontId="3" fillId="0" borderId="43" xfId="0" applyNumberFormat="1" applyFont="1" applyFill="1" applyBorder="1" applyAlignment="1">
      <alignment horizontal="left" vertical="center"/>
    </xf>
    <xf numFmtId="164" fontId="3" fillId="0" borderId="44" xfId="0" applyNumberFormat="1" applyFont="1" applyFill="1" applyBorder="1" applyAlignment="1">
      <alignment horizontal="right" vertical="center"/>
    </xf>
    <xf numFmtId="164" fontId="3" fillId="0" borderId="45" xfId="0" applyNumberFormat="1" applyFont="1" applyFill="1" applyBorder="1" applyAlignment="1">
      <alignment horizontal="right" vertical="center"/>
    </xf>
    <xf numFmtId="164" fontId="3" fillId="0" borderId="36" xfId="0" applyNumberFormat="1" applyFont="1" applyFill="1" applyBorder="1" applyAlignment="1">
      <alignment vertical="center"/>
    </xf>
    <xf numFmtId="164" fontId="54" fillId="0" borderId="35" xfId="0" applyNumberFormat="1" applyFont="1" applyFill="1" applyBorder="1" applyAlignment="1">
      <alignment vertical="center"/>
    </xf>
    <xf numFmtId="164" fontId="20" fillId="0" borderId="36" xfId="0" applyNumberFormat="1" applyFont="1" applyFill="1" applyBorder="1" applyAlignment="1">
      <alignment vertical="center"/>
    </xf>
    <xf numFmtId="164" fontId="60" fillId="0" borderId="35" xfId="0" applyNumberFormat="1" applyFont="1" applyFill="1" applyBorder="1" applyAlignment="1">
      <alignment vertical="center"/>
    </xf>
    <xf numFmtId="164" fontId="9" fillId="0" borderId="37" xfId="0" applyNumberFormat="1" applyFont="1" applyFill="1" applyBorder="1" applyAlignment="1">
      <alignment horizontal="center" vertical="center"/>
    </xf>
    <xf numFmtId="164" fontId="3" fillId="0" borderId="35" xfId="0" applyNumberFormat="1" applyFont="1" applyFill="1" applyBorder="1" applyAlignment="1">
      <alignment horizontal="right" vertical="center"/>
    </xf>
    <xf numFmtId="164" fontId="3" fillId="0" borderId="37" xfId="0" applyNumberFormat="1" applyFont="1" applyFill="1" applyBorder="1" applyAlignment="1">
      <alignment horizontal="left" vertical="center"/>
    </xf>
    <xf numFmtId="164" fontId="3" fillId="0" borderId="35" xfId="0" applyNumberFormat="1" applyFont="1" applyBorder="1" applyAlignment="1">
      <alignment horizontal="right" vertical="center"/>
    </xf>
    <xf numFmtId="164" fontId="3" fillId="0" borderId="38" xfId="0" applyNumberFormat="1" applyFont="1" applyBorder="1" applyAlignment="1">
      <alignment horizontal="right" vertical="center"/>
    </xf>
    <xf numFmtId="164" fontId="3" fillId="0" borderId="38" xfId="0" applyNumberFormat="1" applyFont="1" applyFill="1" applyBorder="1" applyAlignment="1">
      <alignment horizontal="right" vertical="center"/>
    </xf>
    <xf numFmtId="164" fontId="3" fillId="0" borderId="36" xfId="0" applyNumberFormat="1" applyFont="1" applyFill="1" applyBorder="1" applyAlignment="1">
      <alignment horizontal="left" vertical="center"/>
    </xf>
    <xf numFmtId="177" fontId="63" fillId="0" borderId="16" xfId="0" applyNumberFormat="1" applyFont="1" applyFill="1" applyBorder="1" applyAlignment="1">
      <alignment vertical="center"/>
    </xf>
    <xf numFmtId="164" fontId="11" fillId="0" borderId="24" xfId="0" applyNumberFormat="1" applyFont="1" applyFill="1" applyBorder="1" applyAlignment="1">
      <alignment vertical="center"/>
    </xf>
    <xf numFmtId="164" fontId="11" fillId="0" borderId="36" xfId="0" applyNumberFormat="1" applyFont="1" applyFill="1" applyBorder="1" applyAlignment="1">
      <alignment vertical="center"/>
    </xf>
    <xf numFmtId="164" fontId="11" fillId="0" borderId="37" xfId="0" applyNumberFormat="1" applyFont="1" applyFill="1" applyBorder="1" applyAlignment="1">
      <alignment vertical="center"/>
    </xf>
    <xf numFmtId="173" fontId="11" fillId="0" borderId="35" xfId="0" applyNumberFormat="1" applyFont="1" applyFill="1" applyBorder="1" applyAlignment="1">
      <alignment vertical="center"/>
    </xf>
    <xf numFmtId="164" fontId="65" fillId="0" borderId="37" xfId="0" applyNumberFormat="1" applyFont="1" applyFill="1" applyBorder="1" applyAlignment="1">
      <alignment vertical="center"/>
    </xf>
    <xf numFmtId="173" fontId="65" fillId="0" borderId="35" xfId="0" applyNumberFormat="1" applyFont="1" applyFill="1" applyBorder="1" applyAlignment="1">
      <alignment vertical="center"/>
    </xf>
    <xf numFmtId="164" fontId="11" fillId="0" borderId="38" xfId="0" applyNumberFormat="1" applyFont="1" applyFill="1" applyBorder="1" applyAlignment="1">
      <alignment vertical="center"/>
    </xf>
    <xf numFmtId="164" fontId="65" fillId="0" borderId="38" xfId="0" applyNumberFormat="1" applyFont="1" applyFill="1" applyBorder="1" applyAlignment="1">
      <alignment vertical="center"/>
    </xf>
    <xf numFmtId="164" fontId="54" fillId="0" borderId="37" xfId="0" applyNumberFormat="1" applyFont="1" applyFill="1" applyBorder="1" applyAlignment="1">
      <alignment vertical="center"/>
    </xf>
    <xf numFmtId="164" fontId="3" fillId="0" borderId="35" xfId="0" applyNumberFormat="1" applyFont="1" applyBorder="1" applyAlignment="1">
      <alignment vertical="center"/>
    </xf>
    <xf numFmtId="164" fontId="11" fillId="0" borderId="24" xfId="0" applyNumberFormat="1" applyFont="1" applyBorder="1" applyAlignment="1">
      <alignment vertical="center"/>
    </xf>
    <xf numFmtId="164" fontId="11" fillId="0" borderId="17" xfId="0" applyNumberFormat="1" applyFont="1" applyFill="1" applyBorder="1" applyAlignment="1">
      <alignment vertical="center"/>
    </xf>
    <xf numFmtId="164" fontId="11" fillId="0" borderId="40" xfId="0" applyNumberFormat="1" applyFont="1" applyBorder="1" applyAlignment="1">
      <alignment vertical="center"/>
    </xf>
    <xf numFmtId="164" fontId="63" fillId="0" borderId="41" xfId="0" applyNumberFormat="1" applyFont="1" applyBorder="1" applyAlignment="1">
      <alignment horizontal="right" vertical="center"/>
    </xf>
    <xf numFmtId="168" fontId="63" fillId="0" borderId="39" xfId="0" applyNumberFormat="1" applyFont="1" applyFill="1" applyBorder="1" applyAlignment="1">
      <alignment vertical="center"/>
    </xf>
    <xf numFmtId="49" fontId="63" fillId="0" borderId="39" xfId="0" applyNumberFormat="1" applyFont="1" applyFill="1" applyBorder="1" applyAlignment="1">
      <alignment vertical="center"/>
    </xf>
    <xf numFmtId="164" fontId="11" fillId="0" borderId="40" xfId="0" applyNumberFormat="1" applyFont="1" applyFill="1" applyBorder="1" applyAlignment="1">
      <alignment vertical="center"/>
    </xf>
    <xf numFmtId="164" fontId="63" fillId="0" borderId="40" xfId="0" applyNumberFormat="1" applyFont="1" applyFill="1" applyBorder="1" applyAlignment="1">
      <alignment horizontal="right" vertical="center"/>
    </xf>
    <xf numFmtId="164" fontId="54" fillId="0" borderId="40" xfId="0" applyNumberFormat="1" applyFont="1" applyFill="1" applyBorder="1" applyAlignment="1">
      <alignment vertical="center"/>
    </xf>
    <xf numFmtId="164" fontId="3" fillId="0" borderId="41" xfId="0" applyNumberFormat="1" applyFont="1" applyBorder="1" applyAlignment="1">
      <alignment vertical="center"/>
    </xf>
    <xf numFmtId="177" fontId="63" fillId="0" borderId="39" xfId="0" applyNumberFormat="1" applyFont="1" applyFill="1" applyBorder="1" applyAlignment="1">
      <alignment vertical="center"/>
    </xf>
    <xf numFmtId="166" fontId="3" fillId="0" borderId="39" xfId="0" applyNumberFormat="1" applyFont="1" applyBorder="1" applyAlignment="1">
      <alignment vertical="center"/>
    </xf>
    <xf numFmtId="166" fontId="9" fillId="20" borderId="39" xfId="0" applyNumberFormat="1" applyFont="1" applyFill="1" applyBorder="1" applyAlignment="1">
      <alignment vertical="center"/>
    </xf>
    <xf numFmtId="166" fontId="9" fillId="20" borderId="15" xfId="0" applyNumberFormat="1" applyFont="1" applyFill="1" applyBorder="1" applyAlignment="1">
      <alignment horizontal="right" vertical="center"/>
    </xf>
    <xf numFmtId="166" fontId="9" fillId="20" borderId="15" xfId="0" applyNumberFormat="1" applyFont="1" applyFill="1" applyBorder="1" applyAlignment="1">
      <alignment vertical="center"/>
    </xf>
    <xf numFmtId="166" fontId="3" fillId="0" borderId="35" xfId="0" applyNumberFormat="1" applyFont="1" applyBorder="1" applyAlignment="1">
      <alignment horizontal="right" vertical="center"/>
    </xf>
    <xf numFmtId="166" fontId="3" fillId="0" borderId="35" xfId="0" quotePrefix="1" applyNumberFormat="1" applyFont="1" applyBorder="1" applyAlignment="1">
      <alignment horizontal="right" vertical="center"/>
    </xf>
    <xf numFmtId="166" fontId="9" fillId="20" borderId="35" xfId="0" applyNumberFormat="1" applyFont="1" applyFill="1" applyBorder="1" applyAlignment="1">
      <alignment horizontal="right" vertical="center"/>
    </xf>
    <xf numFmtId="164" fontId="3" fillId="0" borderId="35" xfId="0" applyNumberFormat="1" applyFont="1" applyBorder="1" applyAlignment="1">
      <alignment vertical="center" wrapText="1"/>
    </xf>
    <xf numFmtId="177" fontId="9" fillId="21" borderId="12" xfId="51" applyNumberFormat="1" applyFont="1" applyFill="1" applyBorder="1" applyAlignment="1">
      <alignment vertical="center"/>
    </xf>
    <xf numFmtId="175" fontId="70" fillId="21" borderId="14" xfId="0" applyNumberFormat="1" applyFont="1" applyFill="1" applyBorder="1" applyAlignment="1">
      <alignment vertical="center"/>
    </xf>
    <xf numFmtId="175" fontId="15" fillId="0" borderId="17" xfId="0" applyNumberFormat="1" applyFont="1" applyFill="1" applyBorder="1" applyAlignment="1">
      <alignment vertical="center"/>
    </xf>
    <xf numFmtId="175" fontId="16" fillId="21" borderId="14" xfId="0" applyNumberFormat="1" applyFont="1" applyFill="1" applyBorder="1" applyAlignment="1">
      <alignment vertical="center"/>
    </xf>
    <xf numFmtId="164" fontId="14" fillId="20" borderId="36" xfId="0" applyNumberFormat="1" applyFont="1" applyFill="1" applyBorder="1" applyAlignment="1">
      <alignment vertical="center"/>
    </xf>
    <xf numFmtId="164" fontId="14" fillId="20" borderId="37" xfId="0" applyNumberFormat="1" applyFont="1" applyFill="1" applyBorder="1" applyAlignment="1">
      <alignment vertical="center"/>
    </xf>
    <xf numFmtId="164" fontId="3" fillId="20" borderId="37" xfId="0" applyNumberFormat="1" applyFont="1" applyFill="1" applyBorder="1" applyAlignment="1">
      <alignment vertical="center"/>
    </xf>
    <xf numFmtId="164" fontId="9" fillId="20" borderId="35" xfId="0" applyNumberFormat="1" applyFont="1" applyFill="1" applyBorder="1" applyAlignment="1">
      <alignment vertical="center"/>
    </xf>
    <xf numFmtId="177" fontId="69" fillId="20" borderId="35" xfId="0" applyNumberFormat="1" applyFont="1" applyFill="1" applyBorder="1" applyAlignment="1">
      <alignment vertical="center"/>
    </xf>
    <xf numFmtId="165" fontId="3" fillId="0" borderId="42" xfId="0" applyNumberFormat="1" applyFont="1" applyBorder="1" applyAlignment="1">
      <alignment vertical="center"/>
    </xf>
    <xf numFmtId="165" fontId="3" fillId="0" borderId="40" xfId="0" applyNumberFormat="1" applyFont="1" applyBorder="1" applyAlignment="1">
      <alignment vertical="center"/>
    </xf>
    <xf numFmtId="166" fontId="3" fillId="0" borderId="42" xfId="0" applyNumberFormat="1" applyFont="1" applyFill="1" applyBorder="1" applyAlignment="1">
      <alignment vertical="center"/>
    </xf>
    <xf numFmtId="174" fontId="3" fillId="0" borderId="42" xfId="0" applyNumberFormat="1" applyFont="1" applyFill="1" applyBorder="1" applyAlignment="1">
      <alignment vertical="center"/>
    </xf>
    <xf numFmtId="175" fontId="15" fillId="0" borderId="39" xfId="0" applyNumberFormat="1" applyFont="1" applyFill="1" applyBorder="1" applyAlignment="1">
      <alignment vertical="center"/>
    </xf>
    <xf numFmtId="165" fontId="3" fillId="0" borderId="42" xfId="0" applyNumberFormat="1" applyFont="1" applyFill="1" applyBorder="1" applyAlignment="1">
      <alignment vertical="center"/>
    </xf>
    <xf numFmtId="165" fontId="3" fillId="0" borderId="40" xfId="0" applyNumberFormat="1" applyFont="1" applyFill="1" applyBorder="1" applyAlignment="1">
      <alignment vertical="center"/>
    </xf>
    <xf numFmtId="165" fontId="3" fillId="0" borderId="41" xfId="0" applyNumberFormat="1" applyFont="1" applyFill="1" applyBorder="1" applyAlignment="1">
      <alignment vertical="center"/>
    </xf>
    <xf numFmtId="174" fontId="3" fillId="0" borderId="39" xfId="0" applyNumberFormat="1" applyFont="1" applyFill="1" applyBorder="1" applyAlignment="1">
      <alignment vertical="center"/>
    </xf>
    <xf numFmtId="165" fontId="3" fillId="0" borderId="22" xfId="0" applyNumberFormat="1" applyFont="1" applyFill="1" applyBorder="1" applyAlignment="1">
      <alignment horizontal="centerContinuous" vertical="center"/>
    </xf>
    <xf numFmtId="165" fontId="3" fillId="0" borderId="23" xfId="0" applyNumberFormat="1" applyFont="1" applyFill="1" applyBorder="1" applyAlignment="1">
      <alignment horizontal="centerContinuous" vertical="center"/>
    </xf>
    <xf numFmtId="175" fontId="20" fillId="0" borderId="17" xfId="0" applyNumberFormat="1" applyFont="1" applyBorder="1" applyAlignment="1">
      <alignment vertical="center"/>
    </xf>
    <xf numFmtId="166" fontId="3" fillId="0" borderId="24" xfId="0" applyNumberFormat="1" applyFont="1" applyFill="1" applyBorder="1" applyAlignment="1">
      <alignment vertical="center"/>
    </xf>
    <xf numFmtId="165" fontId="14" fillId="20" borderId="22" xfId="0" applyNumberFormat="1" applyFont="1" applyFill="1" applyBorder="1" applyAlignment="1">
      <alignment vertical="center"/>
    </xf>
    <xf numFmtId="165" fontId="14" fillId="20" borderId="23" xfId="0" applyNumberFormat="1" applyFont="1" applyFill="1" applyBorder="1" applyAlignment="1">
      <alignment vertical="center"/>
    </xf>
    <xf numFmtId="165" fontId="9" fillId="20" borderId="23" xfId="0" applyNumberFormat="1" applyFont="1" applyFill="1" applyBorder="1" applyAlignment="1">
      <alignment vertical="center"/>
    </xf>
    <xf numFmtId="164" fontId="3" fillId="20" borderId="23" xfId="0" applyNumberFormat="1" applyFont="1" applyFill="1" applyBorder="1" applyAlignment="1">
      <alignment vertical="center"/>
    </xf>
    <xf numFmtId="177" fontId="69" fillId="20" borderId="17" xfId="0" applyNumberFormat="1" applyFont="1" applyFill="1" applyBorder="1" applyAlignment="1">
      <alignment vertical="center"/>
    </xf>
    <xf numFmtId="164" fontId="14" fillId="20" borderId="18" xfId="0" applyNumberFormat="1" applyFont="1" applyFill="1" applyBorder="1" applyAlignment="1">
      <alignment vertical="center"/>
    </xf>
    <xf numFmtId="164" fontId="14" fillId="20" borderId="0" xfId="0" applyNumberFormat="1" applyFont="1" applyFill="1" applyBorder="1" applyAlignment="1">
      <alignment vertical="center"/>
    </xf>
    <xf numFmtId="164" fontId="3" fillId="20" borderId="0" xfId="0" applyNumberFormat="1" applyFont="1" applyFill="1" applyBorder="1" applyAlignment="1">
      <alignment vertical="center"/>
    </xf>
    <xf numFmtId="164" fontId="3" fillId="20" borderId="20" xfId="0" applyNumberFormat="1" applyFont="1" applyFill="1" applyBorder="1" applyAlignment="1">
      <alignment vertical="center"/>
    </xf>
    <xf numFmtId="164" fontId="9" fillId="20" borderId="47" xfId="0" applyNumberFormat="1" applyFont="1" applyFill="1" applyBorder="1" applyAlignment="1">
      <alignment vertical="center"/>
    </xf>
    <xf numFmtId="177" fontId="69" fillId="20" borderId="33" xfId="0" applyNumberFormat="1" applyFont="1" applyFill="1" applyBorder="1" applyAlignment="1">
      <alignment vertical="center"/>
    </xf>
    <xf numFmtId="165" fontId="3" fillId="0" borderId="19" xfId="0" applyNumberFormat="1" applyFont="1" applyFill="1" applyBorder="1" applyAlignment="1">
      <alignment horizontal="centerContinuous" vertical="center"/>
    </xf>
    <xf numFmtId="165" fontId="3" fillId="0" borderId="9" xfId="0" applyNumberFormat="1" applyFont="1" applyFill="1" applyBorder="1" applyAlignment="1">
      <alignment horizontal="centerContinuous" vertical="center"/>
    </xf>
    <xf numFmtId="165" fontId="3" fillId="0" borderId="9" xfId="0" applyNumberFormat="1" applyFont="1" applyFill="1" applyBorder="1" applyAlignment="1">
      <alignment vertical="center"/>
    </xf>
    <xf numFmtId="165" fontId="3" fillId="0" borderId="10" xfId="0" applyNumberFormat="1" applyFont="1" applyFill="1" applyBorder="1" applyAlignment="1">
      <alignment vertical="center"/>
    </xf>
    <xf numFmtId="174" fontId="3" fillId="0" borderId="16" xfId="0" applyNumberFormat="1" applyFont="1" applyFill="1" applyBorder="1" applyAlignment="1">
      <alignment vertical="center"/>
    </xf>
    <xf numFmtId="175" fontId="20" fillId="0" borderId="16" xfId="0" applyNumberFormat="1" applyFont="1" applyBorder="1" applyAlignment="1">
      <alignment vertical="center"/>
    </xf>
    <xf numFmtId="175" fontId="20" fillId="0" borderId="48" xfId="0" applyNumberFormat="1" applyFont="1" applyBorder="1" applyAlignment="1">
      <alignment vertical="center"/>
    </xf>
    <xf numFmtId="177" fontId="20" fillId="0" borderId="16" xfId="0" applyNumberFormat="1" applyFont="1" applyFill="1" applyBorder="1" applyAlignment="1">
      <alignment vertical="center"/>
    </xf>
    <xf numFmtId="3" fontId="9" fillId="20" borderId="15" xfId="0" applyNumberFormat="1" applyFont="1" applyFill="1" applyBorder="1" applyAlignment="1">
      <alignment vertical="center"/>
    </xf>
    <xf numFmtId="177" fontId="69" fillId="20" borderId="46" xfId="0" applyNumberFormat="1" applyFont="1" applyFill="1" applyBorder="1" applyAlignment="1">
      <alignment vertical="center"/>
    </xf>
    <xf numFmtId="165" fontId="3" fillId="0" borderId="36" xfId="0" applyNumberFormat="1" applyFont="1" applyFill="1" applyBorder="1" applyAlignment="1">
      <alignment horizontal="centerContinuous" vertical="center"/>
    </xf>
    <xf numFmtId="165" fontId="3" fillId="0" borderId="37" xfId="0" applyNumberFormat="1" applyFont="1" applyFill="1" applyBorder="1" applyAlignment="1">
      <alignment horizontal="centerContinuous" vertical="center"/>
    </xf>
    <xf numFmtId="166" fontId="3" fillId="0" borderId="36" xfId="0" applyNumberFormat="1" applyFont="1" applyFill="1" applyBorder="1" applyAlignment="1">
      <alignment vertical="center"/>
    </xf>
    <xf numFmtId="174" fontId="3" fillId="0" borderId="35" xfId="0" applyNumberFormat="1" applyFont="1" applyFill="1" applyBorder="1" applyAlignment="1">
      <alignment vertical="center"/>
    </xf>
    <xf numFmtId="166" fontId="3" fillId="0" borderId="38" xfId="0" applyNumberFormat="1" applyFont="1" applyFill="1" applyBorder="1" applyAlignment="1">
      <alignment vertical="center"/>
    </xf>
    <xf numFmtId="165" fontId="11" fillId="0" borderId="36" xfId="0" applyNumberFormat="1" applyFont="1" applyFill="1" applyBorder="1" applyAlignment="1">
      <alignment vertical="center"/>
    </xf>
    <xf numFmtId="164" fontId="68" fillId="0" borderId="37" xfId="0" applyNumberFormat="1" applyFont="1" applyFill="1" applyBorder="1" applyAlignment="1">
      <alignment vertical="center"/>
    </xf>
    <xf numFmtId="177" fontId="20" fillId="0" borderId="35" xfId="0" applyNumberFormat="1" applyFont="1" applyFill="1" applyBorder="1" applyAlignment="1">
      <alignment vertical="center"/>
    </xf>
    <xf numFmtId="165" fontId="71" fillId="0" borderId="37" xfId="0" applyNumberFormat="1" applyFont="1" applyFill="1" applyBorder="1" applyAlignment="1">
      <alignment vertical="center"/>
    </xf>
    <xf numFmtId="164" fontId="9" fillId="20" borderId="37" xfId="0" applyNumberFormat="1" applyFont="1" applyFill="1" applyBorder="1" applyAlignment="1">
      <alignment vertical="center"/>
    </xf>
    <xf numFmtId="164" fontId="3" fillId="20" borderId="38" xfId="0" applyNumberFormat="1" applyFont="1" applyFill="1" applyBorder="1" applyAlignment="1">
      <alignment vertical="center"/>
    </xf>
    <xf numFmtId="166" fontId="9" fillId="20" borderId="36" xfId="0" applyNumberFormat="1" applyFont="1" applyFill="1" applyBorder="1" applyAlignment="1">
      <alignment vertical="center"/>
    </xf>
    <xf numFmtId="164" fontId="9" fillId="20" borderId="36" xfId="0" applyNumberFormat="1" applyFont="1" applyFill="1" applyBorder="1" applyAlignment="1">
      <alignment vertical="center"/>
    </xf>
    <xf numFmtId="3" fontId="9" fillId="20" borderId="36" xfId="0" applyNumberFormat="1" applyFont="1" applyFill="1" applyBorder="1" applyAlignment="1">
      <alignment vertical="center"/>
    </xf>
    <xf numFmtId="164" fontId="11" fillId="0" borderId="36" xfId="0" applyNumberFormat="1" applyFont="1" applyBorder="1" applyAlignment="1">
      <alignment vertical="center"/>
    </xf>
    <xf numFmtId="164" fontId="11" fillId="0" borderId="37" xfId="0" applyNumberFormat="1" applyFont="1" applyBorder="1" applyAlignment="1">
      <alignment vertical="center"/>
    </xf>
    <xf numFmtId="166" fontId="3" fillId="0" borderId="36" xfId="0" applyNumberFormat="1" applyFont="1" applyBorder="1" applyAlignment="1">
      <alignment vertical="center"/>
    </xf>
    <xf numFmtId="164" fontId="11" fillId="24" borderId="37" xfId="0" applyNumberFormat="1" applyFont="1" applyFill="1" applyBorder="1" applyAlignment="1">
      <alignment vertical="center"/>
    </xf>
    <xf numFmtId="164" fontId="3" fillId="24" borderId="37" xfId="0" applyNumberFormat="1" applyFont="1" applyFill="1" applyBorder="1" applyAlignment="1">
      <alignment vertical="center"/>
    </xf>
    <xf numFmtId="164" fontId="18" fillId="0" borderId="9" xfId="32" applyNumberFormat="1" applyFont="1" applyFill="1" applyBorder="1" applyAlignment="1" applyProtection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164" fontId="8" fillId="0" borderId="0" xfId="55" applyNumberFormat="1" applyFont="1" applyAlignment="1">
      <alignment horizontal="left" vertical="center" wrapText="1"/>
    </xf>
    <xf numFmtId="164" fontId="8" fillId="0" borderId="0" xfId="55" applyNumberFormat="1" applyFont="1" applyFill="1" applyBorder="1" applyAlignment="1">
      <alignment horizontal="left" vertical="center" wrapText="1"/>
    </xf>
    <xf numFmtId="164" fontId="1" fillId="0" borderId="0" xfId="55" applyNumberFormat="1" applyFont="1" applyAlignment="1">
      <alignment horizontal="left" vertical="center" wrapText="1"/>
    </xf>
    <xf numFmtId="164" fontId="1" fillId="0" borderId="0" xfId="0" applyNumberFormat="1" applyFont="1" applyFill="1" applyAlignment="1">
      <alignment horizontal="left" vertical="center" wrapText="1"/>
    </xf>
    <xf numFmtId="164" fontId="8" fillId="0" borderId="0" xfId="0" applyNumberFormat="1" applyFont="1" applyFill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0" fontId="8" fillId="0" borderId="0" xfId="55" applyNumberFormat="1" applyFont="1" applyAlignment="1">
      <alignment horizontal="left" vertical="center" wrapText="1"/>
    </xf>
    <xf numFmtId="164" fontId="8" fillId="0" borderId="0" xfId="0" applyNumberFormat="1" applyFont="1" applyBorder="1" applyAlignment="1">
      <alignment horizontal="left" vertical="center" wrapText="1"/>
    </xf>
    <xf numFmtId="165" fontId="3" fillId="0" borderId="36" xfId="0" applyNumberFormat="1" applyFont="1" applyFill="1" applyBorder="1" applyAlignment="1">
      <alignment horizontal="left" vertical="center" wrapText="1"/>
    </xf>
    <xf numFmtId="0" fontId="0" fillId="0" borderId="37" xfId="0" applyFill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165" fontId="13" fillId="0" borderId="36" xfId="0" applyNumberFormat="1" applyFont="1" applyFill="1" applyBorder="1" applyAlignment="1">
      <alignment horizontal="left" vertical="center" wrapText="1"/>
    </xf>
    <xf numFmtId="165" fontId="11" fillId="0" borderId="22" xfId="0" applyNumberFormat="1" applyFont="1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165" fontId="11" fillId="0" borderId="36" xfId="0" applyNumberFormat="1" applyFont="1" applyFill="1" applyBorder="1" applyAlignment="1">
      <alignment horizontal="left" vertical="center" wrapText="1"/>
    </xf>
    <xf numFmtId="165" fontId="11" fillId="0" borderId="19" xfId="0" applyNumberFormat="1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164" fontId="61" fillId="0" borderId="0" xfId="0" applyNumberFormat="1" applyFont="1" applyAlignment="1">
      <alignment horizontal="center" vertical="center"/>
    </xf>
    <xf numFmtId="164" fontId="3" fillId="0" borderId="36" xfId="0" applyNumberFormat="1" applyFont="1" applyFill="1" applyBorder="1" applyAlignment="1">
      <alignment horizontal="left" vertical="center"/>
    </xf>
    <xf numFmtId="164" fontId="3" fillId="0" borderId="37" xfId="0" applyNumberFormat="1" applyFont="1" applyFill="1" applyBorder="1" applyAlignment="1">
      <alignment horizontal="left" vertical="center"/>
    </xf>
    <xf numFmtId="164" fontId="3" fillId="0" borderId="19" xfId="0" applyNumberFormat="1" applyFont="1" applyFill="1" applyBorder="1" applyAlignment="1">
      <alignment horizontal="left" vertical="center"/>
    </xf>
    <xf numFmtId="164" fontId="3" fillId="0" borderId="9" xfId="0" applyNumberFormat="1" applyFont="1" applyFill="1" applyBorder="1" applyAlignment="1">
      <alignment horizontal="left" vertical="center"/>
    </xf>
    <xf numFmtId="164" fontId="3" fillId="0" borderId="22" xfId="0" applyNumberFormat="1" applyFont="1" applyFill="1" applyBorder="1" applyAlignment="1">
      <alignment horizontal="left" vertical="center"/>
    </xf>
    <xf numFmtId="164" fontId="3" fillId="0" borderId="23" xfId="0" applyNumberFormat="1" applyFont="1" applyFill="1" applyBorder="1" applyAlignment="1">
      <alignment horizontal="left" vertical="center"/>
    </xf>
    <xf numFmtId="164" fontId="14" fillId="19" borderId="13" xfId="55" applyNumberFormat="1" applyFont="1" applyFill="1" applyBorder="1" applyAlignment="1">
      <alignment horizontal="center" vertical="center" wrapText="1"/>
    </xf>
    <xf numFmtId="164" fontId="14" fillId="19" borderId="11" xfId="55" applyNumberFormat="1" applyFont="1" applyFill="1" applyBorder="1" applyAlignment="1">
      <alignment horizontal="center" vertical="center" wrapText="1"/>
    </xf>
    <xf numFmtId="164" fontId="14" fillId="19" borderId="12" xfId="55" applyNumberFormat="1" applyFont="1" applyFill="1" applyBorder="1" applyAlignment="1">
      <alignment horizontal="center" vertical="center" wrapText="1"/>
    </xf>
    <xf numFmtId="164" fontId="9" fillId="19" borderId="11" xfId="0" applyNumberFormat="1" applyFont="1" applyFill="1" applyBorder="1" applyAlignment="1">
      <alignment horizontal="center" vertical="center"/>
    </xf>
    <xf numFmtId="164" fontId="9" fillId="19" borderId="12" xfId="0" applyNumberFormat="1" applyFont="1" applyFill="1" applyBorder="1" applyAlignment="1">
      <alignment horizontal="center" vertical="center"/>
    </xf>
    <xf numFmtId="164" fontId="9" fillId="19" borderId="13" xfId="0" applyNumberFormat="1" applyFont="1" applyFill="1" applyBorder="1" applyAlignment="1">
      <alignment horizontal="center" vertical="center"/>
    </xf>
    <xf numFmtId="164" fontId="3" fillId="0" borderId="42" xfId="0" applyNumberFormat="1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/>
    </xf>
    <xf numFmtId="3" fontId="9" fillId="21" borderId="13" xfId="0" applyNumberFormat="1" applyFont="1" applyFill="1" applyBorder="1" applyAlignment="1">
      <alignment horizontal="center" vertical="center"/>
    </xf>
    <xf numFmtId="3" fontId="9" fillId="21" borderId="12" xfId="0" applyNumberFormat="1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3" fontId="3" fillId="0" borderId="42" xfId="0" applyNumberFormat="1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center" vertical="center"/>
    </xf>
    <xf numFmtId="164" fontId="3" fillId="0" borderId="0" xfId="53" applyNumberFormat="1" applyFont="1" applyAlignment="1">
      <alignment vertical="center"/>
    </xf>
    <xf numFmtId="164" fontId="3" fillId="0" borderId="20" xfId="53" applyNumberFormat="1" applyFont="1" applyFill="1" applyBorder="1" applyAlignment="1">
      <alignment vertical="center"/>
    </xf>
    <xf numFmtId="0" fontId="9" fillId="20" borderId="13" xfId="0" applyFont="1" applyFill="1" applyBorder="1" applyAlignment="1">
      <alignment horizontal="right" vertical="center"/>
    </xf>
    <xf numFmtId="0" fontId="9" fillId="20" borderId="12" xfId="0" applyFont="1" applyFill="1" applyBorder="1" applyAlignment="1">
      <alignment horizontal="right" vertical="center"/>
    </xf>
    <xf numFmtId="169" fontId="9" fillId="20" borderId="12" xfId="0" applyNumberFormat="1" applyFont="1" applyFill="1" applyBorder="1" applyAlignment="1">
      <alignment horizontal="right" vertical="center"/>
    </xf>
    <xf numFmtId="170" fontId="9" fillId="20" borderId="12" xfId="0" applyNumberFormat="1" applyFont="1" applyFill="1" applyBorder="1" applyAlignment="1">
      <alignment horizontal="right" vertical="center"/>
    </xf>
    <xf numFmtId="164" fontId="3" fillId="0" borderId="11" xfId="53" applyNumberFormat="1" applyFont="1" applyBorder="1" applyAlignment="1">
      <alignment vertical="center"/>
    </xf>
    <xf numFmtId="164" fontId="9" fillId="25" borderId="14" xfId="0" applyNumberFormat="1" applyFont="1" applyFill="1" applyBorder="1" applyAlignment="1">
      <alignment vertical="center"/>
    </xf>
    <xf numFmtId="164" fontId="3" fillId="0" borderId="20" xfId="53" applyNumberFormat="1" applyFont="1" applyBorder="1" applyAlignment="1">
      <alignment vertical="center"/>
    </xf>
    <xf numFmtId="0" fontId="70" fillId="20" borderId="9" xfId="0" applyFont="1" applyFill="1" applyBorder="1" applyAlignment="1">
      <alignment horizontal="right" vertical="center"/>
    </xf>
    <xf numFmtId="169" fontId="9" fillId="25" borderId="49" xfId="53" applyNumberFormat="1" applyFont="1" applyFill="1" applyBorder="1" applyAlignment="1">
      <alignment vertical="center"/>
    </xf>
    <xf numFmtId="170" fontId="9" fillId="20" borderId="10" xfId="0" applyNumberFormat="1" applyFont="1" applyFill="1" applyBorder="1" applyAlignment="1">
      <alignment horizontal="right" vertical="center"/>
    </xf>
    <xf numFmtId="169" fontId="9" fillId="25" borderId="10" xfId="0" applyNumberFormat="1" applyFont="1" applyFill="1" applyBorder="1" applyAlignment="1">
      <alignment horizontal="right" vertical="center"/>
    </xf>
    <xf numFmtId="0" fontId="70" fillId="20" borderId="24" xfId="0" applyFont="1" applyFill="1" applyBorder="1" applyAlignment="1">
      <alignment horizontal="right" vertical="center"/>
    </xf>
  </cellXfs>
  <cellStyles count="5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Diseño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Euro" xfId="50"/>
    <cellStyle name="Hipervínculo" xfId="32" builtinId="8"/>
    <cellStyle name="Hipervínculo 2" xfId="33"/>
    <cellStyle name="Hipervínculo 2 2" xfId="54"/>
    <cellStyle name="Incorrecto 2" xfId="34"/>
    <cellStyle name="Neutral 2" xfId="35"/>
    <cellStyle name="Normal" xfId="0" builtinId="0"/>
    <cellStyle name="Normal 2" xfId="36"/>
    <cellStyle name="Normal 2 2" xfId="53"/>
    <cellStyle name="Normal 3" xfId="37"/>
    <cellStyle name="Normal 3 2" xfId="55"/>
    <cellStyle name="Normal 4" xfId="38"/>
    <cellStyle name="Normal 4 2" xfId="56"/>
    <cellStyle name="Normal 5" xfId="52"/>
    <cellStyle name="Normal_Terminación" xfId="39"/>
    <cellStyle name="NormalV" xfId="40"/>
    <cellStyle name="Notas 2" xfId="41"/>
    <cellStyle name="Porcentaje 2" xfId="51"/>
    <cellStyle name="Salida 2" xfId="42"/>
    <cellStyle name="Texto de advertencia 2" xfId="43"/>
    <cellStyle name="Texto explicativo 2" xfId="44"/>
    <cellStyle name="Título 1 2" xfId="45"/>
    <cellStyle name="Título 2 2" xfId="46"/>
    <cellStyle name="Título 3 2" xfId="47"/>
    <cellStyle name="Título 4" xfId="48"/>
    <cellStyle name="Total 2" xfId="4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969696"/>
      <color rgb="FF000080"/>
      <color rgb="FF003366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380999</xdr:colOff>
      <xdr:row>1</xdr:row>
      <xdr:rowOff>0</xdr:rowOff>
    </xdr:from>
    <xdr:to>
      <xdr:col>6</xdr:col>
      <xdr:colOff>583275</xdr:colOff>
      <xdr:row>4</xdr:row>
      <xdr:rowOff>4156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10</xdr:row>
      <xdr:rowOff>1</xdr:rowOff>
    </xdr:from>
    <xdr:to>
      <xdr:col>15</xdr:col>
      <xdr:colOff>565546</xdr:colOff>
      <xdr:row>12</xdr:row>
      <xdr:rowOff>1</xdr:rowOff>
    </xdr:to>
    <xdr:sp macro="" textlink="">
      <xdr:nvSpPr>
        <xdr:cNvPr id="8194" name="Text Box 2"/>
        <xdr:cNvSpPr txBox="1">
          <a:spLocks noChangeArrowheads="1"/>
        </xdr:cNvSpPr>
      </xdr:nvSpPr>
      <xdr:spPr bwMode="auto">
        <a:xfrm>
          <a:off x="1143001" y="1910954"/>
          <a:ext cx="5732858" cy="4048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Sartutako zigor-arloko auziak barruti judizialen arabera. Bizkaia. 2013-2025 bilakaera.</a:t>
          </a:r>
        </a:p>
      </xdr:txBody>
    </xdr:sp>
    <xdr:clientData/>
  </xdr:twoCellAnchor>
  <xdr:twoCellAnchor>
    <xdr:from>
      <xdr:col>1</xdr:col>
      <xdr:colOff>380998</xdr:colOff>
      <xdr:row>23</xdr:row>
      <xdr:rowOff>19051</xdr:rowOff>
    </xdr:from>
    <xdr:to>
      <xdr:col>15</xdr:col>
      <xdr:colOff>125014</xdr:colOff>
      <xdr:row>25</xdr:row>
      <xdr:rowOff>1</xdr:rowOff>
    </xdr:to>
    <xdr:sp macro="" textlink="">
      <xdr:nvSpPr>
        <xdr:cNvPr id="8217" name="Text Box 25"/>
        <xdr:cNvSpPr txBox="1">
          <a:spLocks noChangeArrowheads="1"/>
        </xdr:cNvSpPr>
      </xdr:nvSpPr>
      <xdr:spPr bwMode="auto">
        <a:xfrm>
          <a:off x="1142998" y="4466035"/>
          <a:ext cx="5292329" cy="38576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Emakumearen aurkako indarkeria. Sartutako auzi zibilak barruti judizialen arabera. Bizkaia. 2013-2025 bilakaera.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</xdr:col>
      <xdr:colOff>0</xdr:colOff>
      <xdr:row>35</xdr:row>
      <xdr:rowOff>200024</xdr:rowOff>
    </xdr:from>
    <xdr:to>
      <xdr:col>15</xdr:col>
      <xdr:colOff>363140</xdr:colOff>
      <xdr:row>38</xdr:row>
      <xdr:rowOff>9525</xdr:rowOff>
    </xdr:to>
    <xdr:sp macro="" textlink="">
      <xdr:nvSpPr>
        <xdr:cNvPr id="8218" name="Text Box 26"/>
        <xdr:cNvSpPr txBox="1">
          <a:spLocks noChangeArrowheads="1"/>
        </xdr:cNvSpPr>
      </xdr:nvSpPr>
      <xdr:spPr bwMode="auto">
        <a:xfrm>
          <a:off x="1143000" y="6980633"/>
          <a:ext cx="5530453" cy="4167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Salaketak eta uko egiteak barruti judizialen arabera. Bizkaia. 2025.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17</xdr:col>
      <xdr:colOff>0</xdr:colOff>
      <xdr:row>50</xdr:row>
      <xdr:rowOff>0</xdr:rowOff>
    </xdr:to>
    <xdr:sp macro="" textlink="">
      <xdr:nvSpPr>
        <xdr:cNvPr id="8219" name="Text Box 27"/>
        <xdr:cNvSpPr txBox="1">
          <a:spLocks noChangeArrowheads="1"/>
        </xdr:cNvSpPr>
      </xdr:nvSpPr>
      <xdr:spPr bwMode="auto">
        <a:xfrm>
          <a:off x="1143000" y="9829800"/>
          <a:ext cx="64579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4.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Jasotako salaketak salatzailearen arabera. Bizkaia. 2025.</a:t>
          </a: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14</xdr:col>
      <xdr:colOff>0</xdr:colOff>
      <xdr:row>63</xdr:row>
      <xdr:rowOff>0</xdr:rowOff>
    </xdr:to>
    <xdr:sp macro="" textlink="">
      <xdr:nvSpPr>
        <xdr:cNvPr id="8220" name="Text Box 28"/>
        <xdr:cNvSpPr txBox="1">
          <a:spLocks noChangeArrowheads="1"/>
        </xdr:cNvSpPr>
      </xdr:nvSpPr>
      <xdr:spPr bwMode="auto">
        <a:xfrm>
          <a:off x="990600" y="12287250"/>
          <a:ext cx="60579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Babes aginduak. Bizkaia. 2025.</a:t>
          </a:r>
        </a:p>
      </xdr:txBody>
    </xdr:sp>
    <xdr:clientData/>
  </xdr:twoCellAnchor>
  <xdr:twoCellAnchor>
    <xdr:from>
      <xdr:col>2</xdr:col>
      <xdr:colOff>0</xdr:colOff>
      <xdr:row>72</xdr:row>
      <xdr:rowOff>0</xdr:rowOff>
    </xdr:from>
    <xdr:to>
      <xdr:col>16</xdr:col>
      <xdr:colOff>0</xdr:colOff>
      <xdr:row>74</xdr:row>
      <xdr:rowOff>0</xdr:rowOff>
    </xdr:to>
    <xdr:sp macro="" textlink="">
      <xdr:nvSpPr>
        <xdr:cNvPr id="8221" name="Text Box 29"/>
        <xdr:cNvSpPr txBox="1">
          <a:spLocks noChangeArrowheads="1"/>
        </xdr:cNvSpPr>
      </xdr:nvSpPr>
      <xdr:spPr bwMode="auto">
        <a:xfrm>
          <a:off x="1143000" y="14887575"/>
          <a:ext cx="58102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6.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Emakumearen aurkako indarkeria. Babes aginduak pertsona erasotzailearekiko senidetasun edo afektibitate harremanaren arabera. Bizkaia. 2025.</a:t>
          </a:r>
        </a:p>
      </xdr:txBody>
    </xdr:sp>
    <xdr:clientData/>
  </xdr:twoCellAnchor>
  <xdr:twoCellAnchor>
    <xdr:from>
      <xdr:col>2</xdr:col>
      <xdr:colOff>0</xdr:colOff>
      <xdr:row>83</xdr:row>
      <xdr:rowOff>0</xdr:rowOff>
    </xdr:from>
    <xdr:to>
      <xdr:col>14</xdr:col>
      <xdr:colOff>190500</xdr:colOff>
      <xdr:row>85</xdr:row>
      <xdr:rowOff>0</xdr:rowOff>
    </xdr:to>
    <xdr:sp macro="" textlink="">
      <xdr:nvSpPr>
        <xdr:cNvPr id="8222" name="Text Box 30"/>
        <xdr:cNvSpPr txBox="1">
          <a:spLocks noChangeArrowheads="1"/>
        </xdr:cNvSpPr>
      </xdr:nvSpPr>
      <xdr:spPr bwMode="auto">
        <a:xfrm>
          <a:off x="1143000" y="16728281"/>
          <a:ext cx="4720828" cy="4048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7. taula. 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Babes aginduak barruti judizialen eta biktimaren/salatutakoaren nazionalitatearen arabera. Bizkaia. 2025.</a:t>
          </a:r>
        </a:p>
      </xdr:txBody>
    </xdr:sp>
    <xdr:clientData/>
  </xdr:twoCellAnchor>
  <xdr:twoCellAnchor>
    <xdr:from>
      <xdr:col>2</xdr:col>
      <xdr:colOff>0</xdr:colOff>
      <xdr:row>95</xdr:row>
      <xdr:rowOff>202406</xdr:rowOff>
    </xdr:from>
    <xdr:to>
      <xdr:col>15</xdr:col>
      <xdr:colOff>642937</xdr:colOff>
      <xdr:row>97</xdr:row>
      <xdr:rowOff>161925</xdr:rowOff>
    </xdr:to>
    <xdr:sp macro="" textlink="">
      <xdr:nvSpPr>
        <xdr:cNvPr id="8223" name="Text Box 31"/>
        <xdr:cNvSpPr txBox="1">
          <a:spLocks noChangeArrowheads="1"/>
        </xdr:cNvSpPr>
      </xdr:nvSpPr>
      <xdr:spPr bwMode="auto">
        <a:xfrm>
          <a:off x="1143000" y="19496484"/>
          <a:ext cx="5810250" cy="36433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8.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Sartutako delituak motaren eta hiruhilekoaren arabera. Bizkaia. 2025.</a:t>
          </a:r>
        </a:p>
      </xdr:txBody>
    </xdr:sp>
    <xdr:clientData/>
  </xdr:twoCellAnchor>
  <xdr:twoCellAnchor>
    <xdr:from>
      <xdr:col>2</xdr:col>
      <xdr:colOff>0</xdr:colOff>
      <xdr:row>118</xdr:row>
      <xdr:rowOff>0</xdr:rowOff>
    </xdr:from>
    <xdr:to>
      <xdr:col>15</xdr:col>
      <xdr:colOff>17859</xdr:colOff>
      <xdr:row>120</xdr:row>
      <xdr:rowOff>0</xdr:rowOff>
    </xdr:to>
    <xdr:sp macro="" textlink="">
      <xdr:nvSpPr>
        <xdr:cNvPr id="8227" name="Text Box 35"/>
        <xdr:cNvSpPr txBox="1">
          <a:spLocks noChangeArrowheads="1"/>
        </xdr:cNvSpPr>
      </xdr:nvSpPr>
      <xdr:spPr bwMode="auto">
        <a:xfrm>
          <a:off x="1143000" y="24628078"/>
          <a:ext cx="5214937" cy="4048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9.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Sartutako delitu arinak motaren eta hiruhilekoen arabera. Bizkaia. 2025</a:t>
          </a: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</a:t>
          </a:r>
        </a:p>
      </xdr:txBody>
    </xdr:sp>
    <xdr:clientData/>
  </xdr:twoCellAnchor>
  <xdr:twoCellAnchor>
    <xdr:from>
      <xdr:col>2</xdr:col>
      <xdr:colOff>0</xdr:colOff>
      <xdr:row>128</xdr:row>
      <xdr:rowOff>76200</xdr:rowOff>
    </xdr:from>
    <xdr:to>
      <xdr:col>13</xdr:col>
      <xdr:colOff>323850</xdr:colOff>
      <xdr:row>130</xdr:row>
      <xdr:rowOff>0</xdr:rowOff>
    </xdr:to>
    <xdr:sp macro="" textlink="">
      <xdr:nvSpPr>
        <xdr:cNvPr id="20870" name="Text Box 36"/>
        <xdr:cNvSpPr txBox="1">
          <a:spLocks noChangeArrowheads="1"/>
        </xdr:cNvSpPr>
      </xdr:nvSpPr>
      <xdr:spPr bwMode="auto">
        <a:xfrm>
          <a:off x="990600" y="25450800"/>
          <a:ext cx="5524500" cy="323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Emakumearen aurkako indarkeria. Epaitutako pertsonak ebazpenaren eta nazionalitatearen arabera. Bizkaia. 2025. </a:t>
          </a:r>
        </a:p>
      </xdr:txBody>
    </xdr:sp>
    <xdr:clientData/>
  </xdr:twoCellAnchor>
  <xdr:twoCellAnchor>
    <xdr:from>
      <xdr:col>1</xdr:col>
      <xdr:colOff>380999</xdr:colOff>
      <xdr:row>137</xdr:row>
      <xdr:rowOff>0</xdr:rowOff>
    </xdr:from>
    <xdr:to>
      <xdr:col>15</xdr:col>
      <xdr:colOff>506016</xdr:colOff>
      <xdr:row>138</xdr:row>
      <xdr:rowOff>202406</xdr:rowOff>
    </xdr:to>
    <xdr:sp macro="" textlink="">
      <xdr:nvSpPr>
        <xdr:cNvPr id="8229" name="Text Box 37"/>
        <xdr:cNvSpPr txBox="1">
          <a:spLocks noChangeArrowheads="1"/>
        </xdr:cNvSpPr>
      </xdr:nvSpPr>
      <xdr:spPr bwMode="auto">
        <a:xfrm>
          <a:off x="1142999" y="28283297"/>
          <a:ext cx="5703095" cy="40481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Prozeduren amaiera hiruhilekoaren eta moduaren arabera (%). Bizkaia. 2025.</a:t>
          </a:r>
        </a:p>
      </xdr:txBody>
    </xdr:sp>
    <xdr:clientData/>
  </xdr:twoCellAnchor>
  <xdr:twoCellAnchor>
    <xdr:from>
      <xdr:col>3</xdr:col>
      <xdr:colOff>0</xdr:colOff>
      <xdr:row>54</xdr:row>
      <xdr:rowOff>0</xdr:rowOff>
    </xdr:from>
    <xdr:to>
      <xdr:col>3</xdr:col>
      <xdr:colOff>790575</xdr:colOff>
      <xdr:row>57</xdr:row>
      <xdr:rowOff>0</xdr:rowOff>
    </xdr:to>
    <xdr:sp macro="" textlink="">
      <xdr:nvSpPr>
        <xdr:cNvPr id="8230" name="Text Box 38"/>
        <xdr:cNvSpPr txBox="1">
          <a:spLocks noChangeArrowheads="1"/>
        </xdr:cNvSpPr>
      </xdr:nvSpPr>
      <xdr:spPr bwMode="auto">
        <a:xfrm>
          <a:off x="1371600" y="10487025"/>
          <a:ext cx="790575" cy="600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Atestatu polizialak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23" name="22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1573876</xdr:colOff>
      <xdr:row>4</xdr:row>
      <xdr:rowOff>4156</xdr:rowOff>
    </xdr:to>
    <xdr:pic>
      <xdr:nvPicPr>
        <xdr:cNvPr id="25" name="2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380999</xdr:colOff>
      <xdr:row>10</xdr:row>
      <xdr:rowOff>0</xdr:rowOff>
    </xdr:from>
    <xdr:to>
      <xdr:col>18</xdr:col>
      <xdr:colOff>466724</xdr:colOff>
      <xdr:row>12</xdr:row>
      <xdr:rowOff>0</xdr:rowOff>
    </xdr:to>
    <xdr:sp macro="" textlink="">
      <xdr:nvSpPr>
        <xdr:cNvPr id="15" name="Text Box 37"/>
        <xdr:cNvSpPr txBox="1">
          <a:spLocks noChangeArrowheads="1"/>
        </xdr:cNvSpPr>
      </xdr:nvSpPr>
      <xdr:spPr bwMode="auto">
        <a:xfrm>
          <a:off x="1142999" y="1905000"/>
          <a:ext cx="66484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Biktima adingabeen babes eta segurtasunerako neurri judizialak. Bizkaia. 2025.</a:t>
          </a:r>
          <a:endParaRPr kumimoji="0" lang="es-ES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6" name="Text Box 37"/>
        <xdr:cNvSpPr txBox="1">
          <a:spLocks noChangeArrowheads="1"/>
        </xdr:cNvSpPr>
      </xdr:nvSpPr>
      <xdr:spPr bwMode="auto">
        <a:xfrm>
          <a:off x="1143000" y="6229350"/>
          <a:ext cx="80486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Auzipetutako adingabeak neurrien, adinaren eta nazionalitatearen arabera. Bizkaia. 2025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7" name="6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195869</xdr:rowOff>
    </xdr:from>
    <xdr:to>
      <xdr:col>3</xdr:col>
      <xdr:colOff>1573876</xdr:colOff>
      <xdr:row>4</xdr:row>
      <xdr:rowOff>0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</xdr:rowOff>
    </xdr:from>
    <xdr:to>
      <xdr:col>29</xdr:col>
      <xdr:colOff>104775</xdr:colOff>
      <xdr:row>8</xdr:row>
      <xdr:rowOff>104776</xdr:rowOff>
    </xdr:to>
    <xdr:sp macro="" textlink="">
      <xdr:nvSpPr>
        <xdr:cNvPr id="2" name="Text Box 9"/>
        <xdr:cNvSpPr txBox="1">
          <a:spLocks noChangeArrowheads="1"/>
        </xdr:cNvSpPr>
      </xdr:nvSpPr>
      <xdr:spPr bwMode="auto">
        <a:xfrm>
          <a:off x="1143000" y="1362076"/>
          <a:ext cx="5819775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Atal honen tauletan bildutako "Babes Agindua" adierazpena </a:t>
          </a: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Biktimak Babesteko Aginduari dagokio, uztailaren 31ko 27/2003 Legeak arautzen duena   (EAO, 2003/08/01)</a:t>
          </a:r>
          <a:endParaRPr lang="es-ES" sz="800" b="1" i="0" u="none" strike="noStrike" baseline="0">
            <a:solidFill>
              <a:srgbClr val="00008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800" b="1" i="0" u="none" strike="noStrike" baseline="0">
            <a:solidFill>
              <a:srgbClr val="00008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</xdr:colOff>
      <xdr:row>16</xdr:row>
      <xdr:rowOff>0</xdr:rowOff>
    </xdr:from>
    <xdr:to>
      <xdr:col>26</xdr:col>
      <xdr:colOff>0</xdr:colOff>
      <xdr:row>17</xdr:row>
      <xdr:rowOff>57150</xdr:rowOff>
    </xdr:to>
    <xdr:sp macro="" textlink="">
      <xdr:nvSpPr>
        <xdr:cNvPr id="3" name="Text Box 11"/>
        <xdr:cNvSpPr txBox="1">
          <a:spLocks noChangeArrowheads="1"/>
        </xdr:cNvSpPr>
      </xdr:nvSpPr>
      <xdr:spPr bwMode="auto">
        <a:xfrm>
          <a:off x="1143001" y="2819400"/>
          <a:ext cx="8639174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FF66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Deribazio judizialaren bidezko Familia Topagunea. Zerbitzura deribatutako kasuak amaren aldeko babes-agindua egotearen arabera.</a:t>
          </a:r>
        </a:p>
      </xdr:txBody>
    </xdr:sp>
    <xdr:clientData/>
  </xdr:twoCellAnchor>
  <xdr:twoCellAnchor>
    <xdr:from>
      <xdr:col>2</xdr:col>
      <xdr:colOff>0</xdr:colOff>
      <xdr:row>42</xdr:row>
      <xdr:rowOff>0</xdr:rowOff>
    </xdr:from>
    <xdr:to>
      <xdr:col>26</xdr:col>
      <xdr:colOff>0</xdr:colOff>
      <xdr:row>43</xdr:row>
      <xdr:rowOff>0</xdr:rowOff>
    </xdr:to>
    <xdr:sp macro="" textlink="">
      <xdr:nvSpPr>
        <xdr:cNvPr id="4" name="Text Box 12"/>
        <xdr:cNvSpPr txBox="1">
          <a:spLocks noChangeArrowheads="1"/>
        </xdr:cNvSpPr>
      </xdr:nvSpPr>
      <xdr:spPr bwMode="auto">
        <a:xfrm>
          <a:off x="1143000" y="7677150"/>
          <a:ext cx="86391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FF66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Deribazio judizialaren bidezko Familia Topagunea. Amaren aldeko babes-agindua duten artatutako kasuak.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380999</xdr:colOff>
      <xdr:row>9</xdr:row>
      <xdr:rowOff>1</xdr:rowOff>
    </xdr:from>
    <xdr:to>
      <xdr:col>26</xdr:col>
      <xdr:colOff>361949</xdr:colOff>
      <xdr:row>12</xdr:row>
      <xdr:rowOff>0</xdr:rowOff>
    </xdr:to>
    <xdr:sp macro="" textlink="">
      <xdr:nvSpPr>
        <xdr:cNvPr id="5" name="Text Box 202"/>
        <xdr:cNvSpPr txBox="1">
          <a:spLocks noChangeArrowheads="1"/>
        </xdr:cNvSpPr>
      </xdr:nvSpPr>
      <xdr:spPr bwMode="auto">
        <a:xfrm>
          <a:off x="1142999" y="1762126"/>
          <a:ext cx="9001125" cy="600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DDDDDD" mc:Ignorable="a14" a14:legacySpreadsheetColorIndex="5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2000" tIns="36000" rIns="36000" bIns="36000" anchor="ctr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2015/06/30a arte, Bizkaiko Foru Aldundiak Bilboko eratorpen judizialaren bidezko Familia Elkargunearen zerbitzua ematen du, justizia arloan eskumena duen Eusko Jaurlaritzako sailaren kudeaketa-mandatu baten bitartez. Sail honi dagokio baliabidearen eskumena eta 2015/07/01etik zerbitzuaren kudeaketa zuzena bere gain hartzen du.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2" name="11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195869</xdr:rowOff>
    </xdr:from>
    <xdr:to>
      <xdr:col>5</xdr:col>
      <xdr:colOff>249901</xdr:colOff>
      <xdr:row>4</xdr:row>
      <xdr:rowOff>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28575</xdr:rowOff>
    </xdr:from>
    <xdr:to>
      <xdr:col>25</xdr:col>
      <xdr:colOff>333375</xdr:colOff>
      <xdr:row>13</xdr:row>
      <xdr:rowOff>28575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2190750"/>
          <a:ext cx="58864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Portugaleteko Udalak kudeatutako deribazio judizialaren bidezko Familia Topagunea (eskumen autonomikoa). Artatutako kasuak amaren aldeko babes-agindua egotearen arabera.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9525</xdr:colOff>
      <xdr:row>53</xdr:row>
      <xdr:rowOff>9525</xdr:rowOff>
    </xdr:from>
    <xdr:to>
      <xdr:col>25</xdr:col>
      <xdr:colOff>9525</xdr:colOff>
      <xdr:row>55</xdr:row>
      <xdr:rowOff>9525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1152525" y="9639300"/>
          <a:ext cx="62484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Barakaldoko Udalak kudeatutako deribazio judizialaren bidezko Familia Topagunea (eskumen autonomikoa). Artatutako kasuak amaren aldeko babes-agindua egotearen arabera. 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380999</xdr:colOff>
      <xdr:row>7</xdr:row>
      <xdr:rowOff>0</xdr:rowOff>
    </xdr:from>
    <xdr:to>
      <xdr:col>24</xdr:col>
      <xdr:colOff>123825</xdr:colOff>
      <xdr:row>8</xdr:row>
      <xdr:rowOff>190500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142999" y="1419225"/>
          <a:ext cx="5314951" cy="419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000" tIns="0" rIns="0" bIns="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Atal honen tauletan bildutako "Babes Agindua" adierazpena </a:t>
          </a: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Biktimak Babesteko Aginduari dagokio, uztailaren 31ko 27/2003 Legea, Etxeko Indarkeriaren Biktimak Babesteko Agindua arautzen duena (EAO, 2003/08/01)</a:t>
          </a:r>
        </a:p>
      </xdr:txBody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6" name="Text Box 13"/>
        <xdr:cNvSpPr txBox="1">
          <a:spLocks noChangeArrowheads="1"/>
        </xdr:cNvSpPr>
      </xdr:nvSpPr>
      <xdr:spPr bwMode="auto">
        <a:xfrm>
          <a:off x="3048000" y="21050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Por sorteo, de vivienda en alquiler</a:t>
          </a:r>
        </a:p>
      </xdr:txBody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7" name="Text Box 14"/>
        <xdr:cNvSpPr txBox="1">
          <a:spLocks noChangeArrowheads="1"/>
        </xdr:cNvSpPr>
      </xdr:nvSpPr>
      <xdr:spPr bwMode="auto">
        <a:xfrm>
          <a:off x="3048000" y="21050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Por sorteo, de vivienda en alquiler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0" name="9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195869</xdr:rowOff>
    </xdr:from>
    <xdr:to>
      <xdr:col>6</xdr:col>
      <xdr:colOff>373726</xdr:colOff>
      <xdr:row>4</xdr:row>
      <xdr:rowOff>0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0</xdr:rowOff>
    </xdr:from>
    <xdr:to>
      <xdr:col>13</xdr:col>
      <xdr:colOff>9525</xdr:colOff>
      <xdr:row>7</xdr:row>
      <xdr:rowOff>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000125" y="1504950"/>
          <a:ext cx="6858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99" mc:Ignorable="a14" a14:legacySpreadsheetColorIndex="47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4. SAV. Número de mujeres atendidas por violencia de género según edad. Bizkaia. 2012.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12</xdr:col>
      <xdr:colOff>533400</xdr:colOff>
      <xdr:row>7</xdr:row>
      <xdr:rowOff>0</xdr:rowOff>
    </xdr:to>
    <xdr:sp macro="" textlink="">
      <xdr:nvSpPr>
        <xdr:cNvPr id="4" name="Text Box 26"/>
        <xdr:cNvSpPr txBox="1">
          <a:spLocks noChangeArrowheads="1"/>
        </xdr:cNvSpPr>
      </xdr:nvSpPr>
      <xdr:spPr bwMode="auto">
        <a:xfrm>
          <a:off x="990600" y="1504950"/>
          <a:ext cx="67818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99" mc:Ignorable="a14" a14:legacySpreadsheetColorIndex="47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5. SAV. Número de mujeres atendidas por violencia de género según estado civil. Bizkaia. 2012.</a:t>
          </a:r>
        </a:p>
      </xdr:txBody>
    </xdr:sp>
    <xdr:clientData/>
  </xdr:twoCellAnchor>
  <xdr:twoCellAnchor>
    <xdr:from>
      <xdr:col>2</xdr:col>
      <xdr:colOff>9524</xdr:colOff>
      <xdr:row>18</xdr:row>
      <xdr:rowOff>9525</xdr:rowOff>
    </xdr:from>
    <xdr:to>
      <xdr:col>14</xdr:col>
      <xdr:colOff>438150</xdr:colOff>
      <xdr:row>19</xdr:row>
      <xdr:rowOff>19050</xdr:rowOff>
    </xdr:to>
    <xdr:sp macro="" textlink="">
      <xdr:nvSpPr>
        <xdr:cNvPr id="5" name="Text Box 47"/>
        <xdr:cNvSpPr txBox="1">
          <a:spLocks noChangeArrowheads="1"/>
        </xdr:cNvSpPr>
      </xdr:nvSpPr>
      <xdr:spPr bwMode="auto">
        <a:xfrm>
          <a:off x="1152524" y="3533775"/>
          <a:ext cx="4714876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BLZ.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Artatutako emakume kopurua kasu motaren arabera. Bizkaia. 2025.</a:t>
          </a:r>
        </a:p>
      </xdr:txBody>
    </xdr:sp>
    <xdr:clientData/>
  </xdr:twoCellAnchor>
  <xdr:twoCellAnchor>
    <xdr:from>
      <xdr:col>2</xdr:col>
      <xdr:colOff>9524</xdr:colOff>
      <xdr:row>10</xdr:row>
      <xdr:rowOff>9526</xdr:rowOff>
    </xdr:from>
    <xdr:to>
      <xdr:col>14</xdr:col>
      <xdr:colOff>171450</xdr:colOff>
      <xdr:row>10</xdr:row>
      <xdr:rowOff>180975</xdr:rowOff>
    </xdr:to>
    <xdr:sp macro="" textlink="">
      <xdr:nvSpPr>
        <xdr:cNvPr id="6" name="Text Box 47"/>
        <xdr:cNvSpPr txBox="1">
          <a:spLocks noChangeArrowheads="1"/>
        </xdr:cNvSpPr>
      </xdr:nvSpPr>
      <xdr:spPr bwMode="auto">
        <a:xfrm>
          <a:off x="1152524" y="1914526"/>
          <a:ext cx="4448176" cy="17144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BLZ.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Artatutako pertsona kopurua sexuaren arabera. Bizkaia. 2025.</a:t>
          </a:r>
          <a:endParaRPr kumimoji="0" lang="es-ES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</xdr:col>
      <xdr:colOff>380998</xdr:colOff>
      <xdr:row>50</xdr:row>
      <xdr:rowOff>0</xdr:rowOff>
    </xdr:from>
    <xdr:to>
      <xdr:col>15</xdr:col>
      <xdr:colOff>400049</xdr:colOff>
      <xdr:row>51</xdr:row>
      <xdr:rowOff>47625</xdr:rowOff>
    </xdr:to>
    <xdr:sp macro="" textlink="">
      <xdr:nvSpPr>
        <xdr:cNvPr id="8" name="Text Box 47"/>
        <xdr:cNvSpPr txBox="1">
          <a:spLocks noChangeArrowheads="1"/>
        </xdr:cNvSpPr>
      </xdr:nvSpPr>
      <xdr:spPr bwMode="auto">
        <a:xfrm>
          <a:off x="1142998" y="6781800"/>
          <a:ext cx="5372101" cy="24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 taula. BLZ.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espediente kopurua arreta arrazoiaren arabera. Bizkaia. 2025.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>
    <xdr:from>
      <xdr:col>2</xdr:col>
      <xdr:colOff>9525</xdr:colOff>
      <xdr:row>84</xdr:row>
      <xdr:rowOff>0</xdr:rowOff>
    </xdr:from>
    <xdr:to>
      <xdr:col>17</xdr:col>
      <xdr:colOff>9525</xdr:colOff>
      <xdr:row>85</xdr:row>
      <xdr:rowOff>0</xdr:rowOff>
    </xdr:to>
    <xdr:sp macro="" textlink="">
      <xdr:nvSpPr>
        <xdr:cNvPr id="9" name="Text Box 47"/>
        <xdr:cNvSpPr txBox="1">
          <a:spLocks noChangeArrowheads="1"/>
        </xdr:cNvSpPr>
      </xdr:nvSpPr>
      <xdr:spPr bwMode="auto">
        <a:xfrm>
          <a:off x="1152525" y="8829675"/>
          <a:ext cx="60579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BLZ.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Emakumeei egindako arreta kopurua arreta motaren arabera. Bizkaia. 2025.</a:t>
          </a:r>
        </a:p>
      </xdr:txBody>
    </xdr:sp>
    <xdr:clientData/>
  </xdr:twoCellAnchor>
  <xdr:twoCellAnchor>
    <xdr:from>
      <xdr:col>2</xdr:col>
      <xdr:colOff>0</xdr:colOff>
      <xdr:row>60</xdr:row>
      <xdr:rowOff>0</xdr:rowOff>
    </xdr:from>
    <xdr:to>
      <xdr:col>15</xdr:col>
      <xdr:colOff>400051</xdr:colOff>
      <xdr:row>61</xdr:row>
      <xdr:rowOff>47625</xdr:rowOff>
    </xdr:to>
    <xdr:sp macro="" textlink="">
      <xdr:nvSpPr>
        <xdr:cNvPr id="11" name="Text Box 47"/>
        <xdr:cNvSpPr txBox="1">
          <a:spLocks noChangeArrowheads="1"/>
        </xdr:cNvSpPr>
      </xdr:nvSpPr>
      <xdr:spPr bwMode="auto">
        <a:xfrm>
          <a:off x="1143000" y="7143750"/>
          <a:ext cx="5276851" cy="24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3. taula. BLZ.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espediente kopurua igorpen iturriaren arabera. Bizkaia. 2025.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>
    <xdr:from>
      <xdr:col>2</xdr:col>
      <xdr:colOff>0</xdr:colOff>
      <xdr:row>42</xdr:row>
      <xdr:rowOff>0</xdr:rowOff>
    </xdr:from>
    <xdr:to>
      <xdr:col>15</xdr:col>
      <xdr:colOff>495300</xdr:colOff>
      <xdr:row>43</xdr:row>
      <xdr:rowOff>47625</xdr:rowOff>
    </xdr:to>
    <xdr:sp macro="" textlink="">
      <xdr:nvSpPr>
        <xdr:cNvPr id="12" name="Text Box 47"/>
        <xdr:cNvSpPr txBox="1">
          <a:spLocks noChangeArrowheads="1"/>
        </xdr:cNvSpPr>
      </xdr:nvSpPr>
      <xdr:spPr bwMode="auto">
        <a:xfrm>
          <a:off x="1143000" y="8334375"/>
          <a:ext cx="5372100" cy="24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BLZ.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espediente kopurua biktimizazio motaren arabera. Bizkaia. 2025.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14</xdr:col>
      <xdr:colOff>114301</xdr:colOff>
      <xdr:row>27</xdr:row>
      <xdr:rowOff>0</xdr:rowOff>
    </xdr:to>
    <xdr:sp macro="" textlink="">
      <xdr:nvSpPr>
        <xdr:cNvPr id="15" name="Text Box 47"/>
        <xdr:cNvSpPr txBox="1">
          <a:spLocks noChangeArrowheads="1"/>
        </xdr:cNvSpPr>
      </xdr:nvSpPr>
      <xdr:spPr bwMode="auto">
        <a:xfrm>
          <a:off x="1143000" y="5095875"/>
          <a:ext cx="4400551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3. taula. BLZ.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Artatutako emakume kopurua adinaren arabera. Bizkaia. 2025.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20" name="19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195869</xdr:rowOff>
    </xdr:from>
    <xdr:to>
      <xdr:col>4</xdr:col>
      <xdr:colOff>1392901</xdr:colOff>
      <xdr:row>4</xdr:row>
      <xdr:rowOff>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69"/>
          <a:ext cx="1878676" cy="461356"/>
        </a:xfrm>
        <a:prstGeom prst="rect">
          <a:avLst/>
        </a:prstGeom>
      </xdr:spPr>
    </xdr:pic>
    <xdr:clientData/>
  </xdr:twoCellAnchor>
  <xdr:twoCellAnchor>
    <xdr:from>
      <xdr:col>2</xdr:col>
      <xdr:colOff>9525</xdr:colOff>
      <xdr:row>115</xdr:row>
      <xdr:rowOff>0</xdr:rowOff>
    </xdr:from>
    <xdr:to>
      <xdr:col>17</xdr:col>
      <xdr:colOff>9525</xdr:colOff>
      <xdr:row>116</xdr:row>
      <xdr:rowOff>0</xdr:rowOff>
    </xdr:to>
    <xdr:sp macro="" textlink="">
      <xdr:nvSpPr>
        <xdr:cNvPr id="13" name="Text Box 47"/>
        <xdr:cNvSpPr txBox="1">
          <a:spLocks noChangeArrowheads="1"/>
        </xdr:cNvSpPr>
      </xdr:nvSpPr>
      <xdr:spPr bwMode="auto">
        <a:xfrm>
          <a:off x="1152525" y="16687800"/>
          <a:ext cx="60579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BLZ.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Emakumeei egindako arreta kopurua arreta motaren arabera. Bizkaia. 2025.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6523" name="Text Box 25"/>
        <xdr:cNvSpPr txBox="1">
          <a:spLocks noChangeArrowheads="1"/>
        </xdr:cNvSpPr>
      </xdr:nvSpPr>
      <xdr:spPr bwMode="auto">
        <a:xfrm>
          <a:off x="1143000" y="1990725"/>
          <a:ext cx="72104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Lagundutako biktimak adinaren, sexuaren eta nazionalitatearen arabera. Bizkaia. 2025.</a:t>
          </a:r>
        </a:p>
      </xdr:txBody>
    </xdr:sp>
    <xdr:clientData/>
  </xdr:twoCellAnchor>
  <xdr:twoCellAnchor>
    <xdr:from>
      <xdr:col>3</xdr:col>
      <xdr:colOff>0</xdr:colOff>
      <xdr:row>13</xdr:row>
      <xdr:rowOff>0</xdr:rowOff>
    </xdr:from>
    <xdr:to>
      <xdr:col>3</xdr:col>
      <xdr:colOff>1485900</xdr:colOff>
      <xdr:row>15</xdr:row>
      <xdr:rowOff>0</xdr:rowOff>
    </xdr:to>
    <xdr:sp macro="" textlink="">
      <xdr:nvSpPr>
        <xdr:cNvPr id="6277" name="Text Box 26"/>
        <xdr:cNvSpPr txBox="1">
          <a:spLocks noChangeArrowheads="1"/>
        </xdr:cNvSpPr>
      </xdr:nvSpPr>
      <xdr:spPr bwMode="auto">
        <a:xfrm>
          <a:off x="1438275" y="2476500"/>
          <a:ext cx="148590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ADINA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7" name="6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68926</xdr:colOff>
      <xdr:row>4</xdr:row>
      <xdr:rowOff>4156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11</xdr:col>
      <xdr:colOff>0</xdr:colOff>
      <xdr:row>12</xdr:row>
      <xdr:rowOff>0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990600" y="6019800"/>
          <a:ext cx="6076950" cy="40005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Esku-hartzearen arrazoia sexuaren arabera. Bizkaia. 2025.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4" name="Text Box 29"/>
        <xdr:cNvSpPr txBox="1">
          <a:spLocks noChangeArrowheads="1"/>
        </xdr:cNvSpPr>
      </xdr:nvSpPr>
      <xdr:spPr bwMode="auto">
        <a:xfrm>
          <a:off x="990600" y="8134350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Partikularren aldetik jasotako dei kopurua sexuaren arabera. Bizkaia. 2025.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11</xdr:col>
      <xdr:colOff>0</xdr:colOff>
      <xdr:row>34</xdr:row>
      <xdr:rowOff>66675</xdr:rowOff>
    </xdr:to>
    <xdr:sp macro="" textlink="">
      <xdr:nvSpPr>
        <xdr:cNvPr id="5" name="Text Box 30"/>
        <xdr:cNvSpPr txBox="1">
          <a:spLocks noChangeArrowheads="1"/>
        </xdr:cNvSpPr>
      </xdr:nvSpPr>
      <xdr:spPr bwMode="auto">
        <a:xfrm>
          <a:off x="990600" y="9934575"/>
          <a:ext cx="6076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Esku-hartze kopurua sexuaren eta jatorrizko erakundearen arabera. Bizkaia. 2025.</a:t>
          </a:r>
        </a:p>
      </xdr:txBody>
    </xdr:sp>
    <xdr:clientData/>
  </xdr:twoCellAnchor>
  <xdr:twoCellAnchor>
    <xdr:from>
      <xdr:col>2</xdr:col>
      <xdr:colOff>0</xdr:colOff>
      <xdr:row>50</xdr:row>
      <xdr:rowOff>0</xdr:rowOff>
    </xdr:from>
    <xdr:to>
      <xdr:col>11</xdr:col>
      <xdr:colOff>0</xdr:colOff>
      <xdr:row>52</xdr:row>
      <xdr:rowOff>0</xdr:rowOff>
    </xdr:to>
    <xdr:sp macro="" textlink="">
      <xdr:nvSpPr>
        <xdr:cNvPr id="6" name="Text Box 31"/>
        <xdr:cNvSpPr txBox="1">
          <a:spLocks noChangeArrowheads="1"/>
        </xdr:cNvSpPr>
      </xdr:nvSpPr>
      <xdr:spPr bwMode="auto">
        <a:xfrm>
          <a:off x="990600" y="13049250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4.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Esku-hartze motak sexuaren arabera. Bizkaia. 2025. </a:t>
          </a:r>
        </a:p>
      </xdr:txBody>
    </xdr:sp>
    <xdr:clientData/>
  </xdr:twoCellAnchor>
  <xdr:twoCellAnchor>
    <xdr:from>
      <xdr:col>2</xdr:col>
      <xdr:colOff>0</xdr:colOff>
      <xdr:row>61</xdr:row>
      <xdr:rowOff>0</xdr:rowOff>
    </xdr:from>
    <xdr:to>
      <xdr:col>11</xdr:col>
      <xdr:colOff>0</xdr:colOff>
      <xdr:row>63</xdr:row>
      <xdr:rowOff>0</xdr:rowOff>
    </xdr:to>
    <xdr:sp macro="" textlink="">
      <xdr:nvSpPr>
        <xdr:cNvPr id="7" name="Text Box 32"/>
        <xdr:cNvSpPr txBox="1">
          <a:spLocks noChangeArrowheads="1"/>
        </xdr:cNvSpPr>
      </xdr:nvSpPr>
      <xdr:spPr bwMode="auto">
        <a:xfrm>
          <a:off x="990600" y="15192375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Esku-hartze kopurua sexuaren eta barruti judizialen arabera. Bizkaia. 2025.</a:t>
          </a:r>
        </a:p>
      </xdr:txBody>
    </xdr:sp>
    <xdr:clientData/>
  </xdr:twoCellAnchor>
  <xdr:twoCellAnchor>
    <xdr:from>
      <xdr:col>2</xdr:col>
      <xdr:colOff>0</xdr:colOff>
      <xdr:row>77</xdr:row>
      <xdr:rowOff>0</xdr:rowOff>
    </xdr:from>
    <xdr:to>
      <xdr:col>11</xdr:col>
      <xdr:colOff>0</xdr:colOff>
      <xdr:row>79</xdr:row>
      <xdr:rowOff>0</xdr:rowOff>
    </xdr:to>
    <xdr:sp macro="" textlink="">
      <xdr:nvSpPr>
        <xdr:cNvPr id="8" name="Text Box 33"/>
        <xdr:cNvSpPr txBox="1">
          <a:spLocks noChangeArrowheads="1"/>
        </xdr:cNvSpPr>
      </xdr:nvSpPr>
      <xdr:spPr bwMode="auto">
        <a:xfrm>
          <a:off x="990600" y="17992725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Jarduera motak sexuaren arabera. Bizkaia. 2025.</a:t>
          </a:r>
        </a:p>
      </xdr:txBody>
    </xdr:sp>
    <xdr:clientData/>
  </xdr:twoCellAnchor>
  <xdr:twoCellAnchor>
    <xdr:from>
      <xdr:col>2</xdr:col>
      <xdr:colOff>0</xdr:colOff>
      <xdr:row>87</xdr:row>
      <xdr:rowOff>0</xdr:rowOff>
    </xdr:from>
    <xdr:to>
      <xdr:col>11</xdr:col>
      <xdr:colOff>0</xdr:colOff>
      <xdr:row>89</xdr:row>
      <xdr:rowOff>0</xdr:rowOff>
    </xdr:to>
    <xdr:sp macro="" textlink="">
      <xdr:nvSpPr>
        <xdr:cNvPr id="9" name="Text Box 34"/>
        <xdr:cNvSpPr txBox="1">
          <a:spLocks noChangeArrowheads="1"/>
        </xdr:cNvSpPr>
      </xdr:nvSpPr>
      <xdr:spPr bwMode="auto">
        <a:xfrm>
          <a:off x="990600" y="19907250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Jardueraren ezaugarriak sexuaren arabera. Bizkaia. 2025.</a:t>
          </a:r>
        </a:p>
      </xdr:txBody>
    </xdr:sp>
    <xdr:clientData/>
  </xdr:twoCellAnchor>
  <xdr:twoCellAnchor>
    <xdr:from>
      <xdr:col>2</xdr:col>
      <xdr:colOff>0</xdr:colOff>
      <xdr:row>101</xdr:row>
      <xdr:rowOff>0</xdr:rowOff>
    </xdr:from>
    <xdr:to>
      <xdr:col>11</xdr:col>
      <xdr:colOff>0</xdr:colOff>
      <xdr:row>103</xdr:row>
      <xdr:rowOff>0</xdr:rowOff>
    </xdr:to>
    <xdr:sp macro="" textlink="">
      <xdr:nvSpPr>
        <xdr:cNvPr id="10" name="Text Box 35"/>
        <xdr:cNvSpPr txBox="1">
          <a:spLocks noChangeArrowheads="1"/>
        </xdr:cNvSpPr>
      </xdr:nvSpPr>
      <xdr:spPr bwMode="auto">
        <a:xfrm>
          <a:off x="990600" y="22860000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Beste jarduera batzuk sexuaren arabera. Bizkaia. 2025.</a:t>
          </a:r>
        </a:p>
      </xdr:txBody>
    </xdr:sp>
    <xdr:clientData/>
  </xdr:twoCellAnchor>
  <xdr:twoCellAnchor>
    <xdr:from>
      <xdr:col>2</xdr:col>
      <xdr:colOff>0</xdr:colOff>
      <xdr:row>115</xdr:row>
      <xdr:rowOff>0</xdr:rowOff>
    </xdr:from>
    <xdr:to>
      <xdr:col>10</xdr:col>
      <xdr:colOff>0</xdr:colOff>
      <xdr:row>117</xdr:row>
      <xdr:rowOff>0</xdr:rowOff>
    </xdr:to>
    <xdr:sp macro="" textlink="">
      <xdr:nvSpPr>
        <xdr:cNvPr id="11" name="Text Box 36"/>
        <xdr:cNvSpPr txBox="1">
          <a:spLocks noChangeArrowheads="1"/>
        </xdr:cNvSpPr>
      </xdr:nvSpPr>
      <xdr:spPr bwMode="auto">
        <a:xfrm>
          <a:off x="990600" y="22078950"/>
          <a:ext cx="56673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Izendatze kopurua. Bizkaia. 2025.</a:t>
          </a:r>
        </a:p>
      </xdr:txBody>
    </xdr:sp>
    <xdr:clientData/>
  </xdr:twoCellAnchor>
  <xdr:twoCellAnchor>
    <xdr:from>
      <xdr:col>2</xdr:col>
      <xdr:colOff>0</xdr:colOff>
      <xdr:row>127</xdr:row>
      <xdr:rowOff>0</xdr:rowOff>
    </xdr:from>
    <xdr:to>
      <xdr:col>10</xdr:col>
      <xdr:colOff>0</xdr:colOff>
      <xdr:row>129</xdr:row>
      <xdr:rowOff>0</xdr:rowOff>
    </xdr:to>
    <xdr:sp macro="" textlink="">
      <xdr:nvSpPr>
        <xdr:cNvPr id="2" name="Text Box 36"/>
        <xdr:cNvSpPr txBox="1">
          <a:spLocks noChangeArrowheads="1"/>
        </xdr:cNvSpPr>
      </xdr:nvSpPr>
      <xdr:spPr bwMode="auto">
        <a:xfrm>
          <a:off x="990600" y="24279225"/>
          <a:ext cx="56673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Abokatu kopurua sexuaren arabera. Bizkaia. 2025.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8" name="17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1583401</xdr:colOff>
      <xdr:row>4</xdr:row>
      <xdr:rowOff>4156</xdr:rowOff>
    </xdr:to>
    <xdr:pic>
      <xdr:nvPicPr>
        <xdr:cNvPr id="19" name="18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8676" cy="461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P508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6" customWidth="1"/>
    <col min="2" max="2" width="5.7109375" style="6" customWidth="1"/>
    <col min="3" max="6" width="4.85546875" style="6" customWidth="1"/>
    <col min="7" max="7" width="67.7109375" style="6" customWidth="1"/>
    <col min="8" max="8" width="4.140625" style="6" customWidth="1"/>
    <col min="9" max="10" width="9.140625" style="6" customWidth="1"/>
    <col min="11" max="11" width="1.7109375" style="6" customWidth="1"/>
    <col min="12" max="15" width="9.140625" style="6" customWidth="1"/>
    <col min="16" max="16" width="8.7109375" style="6" customWidth="1"/>
    <col min="17" max="16384" width="9.140625" style="6"/>
  </cols>
  <sheetData>
    <row r="1" spans="1:16" ht="15.95" customHeight="1" x14ac:dyDescent="0.2">
      <c r="A1" s="65" t="s">
        <v>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2" customHeight="1" x14ac:dyDescent="0.2">
      <c r="B2" s="5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5"/>
    </row>
    <row r="3" spans="1:16" ht="12" customHeight="1" x14ac:dyDescent="0.2">
      <c r="B3" s="5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5"/>
    </row>
    <row r="4" spans="1:16" ht="12" customHeight="1" x14ac:dyDescent="0.2">
      <c r="B4" s="5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5"/>
    </row>
    <row r="5" spans="1:16" ht="24" customHeight="1" x14ac:dyDescent="0.2"/>
    <row r="6" spans="1:16" ht="18" customHeight="1" x14ac:dyDescent="0.2">
      <c r="C6" s="8" t="s">
        <v>38</v>
      </c>
      <c r="D6" s="9"/>
      <c r="E6" s="9"/>
      <c r="F6" s="9"/>
      <c r="G6" s="9"/>
      <c r="H6" s="9"/>
      <c r="I6" s="9"/>
      <c r="J6" s="9"/>
    </row>
    <row r="7" spans="1:16" ht="18" customHeight="1" x14ac:dyDescent="0.2">
      <c r="A7" s="65"/>
      <c r="C7" s="8"/>
      <c r="D7" s="9"/>
      <c r="E7" s="9"/>
      <c r="F7" s="9"/>
      <c r="G7" s="9"/>
      <c r="H7" s="9"/>
      <c r="I7" s="9"/>
      <c r="J7" s="9"/>
    </row>
    <row r="8" spans="1:16" ht="15.95" customHeight="1" x14ac:dyDescent="0.2">
      <c r="C8" s="65"/>
      <c r="D8" s="562" t="s">
        <v>39</v>
      </c>
      <c r="E8" s="562"/>
      <c r="F8" s="562"/>
      <c r="G8" s="562"/>
      <c r="H8" s="9"/>
      <c r="I8" s="9"/>
      <c r="J8" s="9"/>
    </row>
    <row r="9" spans="1:16" ht="24" customHeight="1" x14ac:dyDescent="0.2">
      <c r="C9" s="65"/>
      <c r="E9" s="77" t="s">
        <v>40</v>
      </c>
      <c r="F9" s="77"/>
      <c r="H9" s="9"/>
      <c r="I9" s="9"/>
      <c r="J9" s="9"/>
    </row>
    <row r="10" spans="1:16" ht="32.1" customHeight="1" x14ac:dyDescent="0.2">
      <c r="F10" s="563" t="s">
        <v>339</v>
      </c>
      <c r="G10" s="563"/>
    </row>
    <row r="11" spans="1:16" ht="32.1" customHeight="1" x14ac:dyDescent="0.2">
      <c r="F11" s="563" t="s">
        <v>340</v>
      </c>
      <c r="G11" s="563"/>
    </row>
    <row r="12" spans="1:16" ht="32.1" customHeight="1" x14ac:dyDescent="0.2">
      <c r="F12" s="563" t="s">
        <v>341</v>
      </c>
      <c r="G12" s="563"/>
    </row>
    <row r="13" spans="1:16" ht="32.1" customHeight="1" x14ac:dyDescent="0.2">
      <c r="F13" s="563" t="s">
        <v>342</v>
      </c>
      <c r="G13" s="563"/>
    </row>
    <row r="14" spans="1:16" ht="15.95" customHeight="1" x14ac:dyDescent="0.2">
      <c r="F14" s="563" t="s">
        <v>343</v>
      </c>
      <c r="G14" s="563"/>
    </row>
    <row r="15" spans="1:16" ht="32.1" customHeight="1" x14ac:dyDescent="0.2">
      <c r="F15" s="563" t="s">
        <v>344</v>
      </c>
      <c r="G15" s="563"/>
    </row>
    <row r="16" spans="1:16" ht="32.1" customHeight="1" x14ac:dyDescent="0.2">
      <c r="F16" s="563" t="s">
        <v>345</v>
      </c>
      <c r="G16" s="563"/>
    </row>
    <row r="17" spans="2:10" ht="32.1" customHeight="1" x14ac:dyDescent="0.2">
      <c r="F17" s="563" t="s">
        <v>346</v>
      </c>
      <c r="G17" s="563"/>
    </row>
    <row r="18" spans="2:10" ht="32.1" customHeight="1" x14ac:dyDescent="0.2">
      <c r="F18" s="563" t="s">
        <v>347</v>
      </c>
      <c r="G18" s="563"/>
    </row>
    <row r="19" spans="2:10" ht="32.1" customHeight="1" x14ac:dyDescent="0.2">
      <c r="F19" s="564" t="s">
        <v>348</v>
      </c>
      <c r="G19" s="564"/>
    </row>
    <row r="20" spans="2:10" ht="32.1" customHeight="1" x14ac:dyDescent="0.2">
      <c r="F20" s="564" t="s">
        <v>349</v>
      </c>
      <c r="G20" s="564"/>
    </row>
    <row r="21" spans="2:10" ht="15.95" customHeight="1" x14ac:dyDescent="0.2">
      <c r="F21" s="294"/>
      <c r="G21" s="294"/>
    </row>
    <row r="22" spans="2:10" ht="15.95" customHeight="1" x14ac:dyDescent="0.2">
      <c r="C22" s="65"/>
      <c r="D22" s="562" t="s">
        <v>41</v>
      </c>
      <c r="E22" s="562"/>
      <c r="F22" s="562"/>
      <c r="G22" s="562"/>
      <c r="H22" s="9"/>
      <c r="I22" s="9"/>
      <c r="J22" s="9"/>
    </row>
    <row r="23" spans="2:10" ht="24" customHeight="1" x14ac:dyDescent="0.2">
      <c r="C23" s="65"/>
      <c r="E23" s="77" t="s">
        <v>42</v>
      </c>
      <c r="F23" s="77"/>
      <c r="H23" s="9"/>
      <c r="I23" s="9"/>
      <c r="J23" s="9"/>
    </row>
    <row r="24" spans="2:10" ht="32.1" customHeight="1" x14ac:dyDescent="0.2">
      <c r="F24" s="565" t="s">
        <v>409</v>
      </c>
      <c r="G24" s="565"/>
    </row>
    <row r="25" spans="2:10" ht="15.95" customHeight="1" x14ac:dyDescent="0.2">
      <c r="F25" s="294"/>
      <c r="G25" s="296" t="s">
        <v>402</v>
      </c>
    </row>
    <row r="26" spans="2:10" ht="15.95" customHeight="1" x14ac:dyDescent="0.2">
      <c r="F26" s="294"/>
      <c r="G26" s="296" t="s">
        <v>403</v>
      </c>
    </row>
    <row r="27" spans="2:10" ht="32.1" customHeight="1" x14ac:dyDescent="0.2">
      <c r="F27" s="566" t="s">
        <v>350</v>
      </c>
      <c r="G27" s="566"/>
    </row>
    <row r="28" spans="2:10" ht="15.75" customHeight="1" x14ac:dyDescent="0.2">
      <c r="G28" s="23"/>
    </row>
    <row r="29" spans="2:10" ht="15.95" customHeight="1" x14ac:dyDescent="0.2">
      <c r="B29" s="65"/>
      <c r="D29" s="562" t="s">
        <v>43</v>
      </c>
      <c r="E29" s="562"/>
      <c r="F29" s="562"/>
      <c r="G29" s="562"/>
    </row>
    <row r="30" spans="2:10" ht="24" customHeight="1" x14ac:dyDescent="0.2">
      <c r="D30" s="66"/>
      <c r="E30" s="77" t="s">
        <v>44</v>
      </c>
      <c r="F30" s="66"/>
      <c r="G30" s="66"/>
    </row>
    <row r="31" spans="2:10" ht="31.5" customHeight="1" x14ac:dyDescent="0.2">
      <c r="D31" s="66"/>
      <c r="E31" s="66"/>
      <c r="F31" s="567" t="s">
        <v>45</v>
      </c>
      <c r="G31" s="567"/>
    </row>
    <row r="32" spans="2:10" ht="15.75" customHeight="1" x14ac:dyDescent="0.2">
      <c r="D32" s="66"/>
      <c r="E32" s="66"/>
      <c r="F32" s="66"/>
      <c r="G32" s="186" t="s">
        <v>351</v>
      </c>
    </row>
    <row r="33" spans="3:7" ht="15.95" customHeight="1" x14ac:dyDescent="0.2">
      <c r="C33" s="188"/>
      <c r="D33" s="66"/>
      <c r="E33" s="66"/>
      <c r="F33" s="66"/>
      <c r="G33" s="187" t="s">
        <v>352</v>
      </c>
    </row>
    <row r="34" spans="3:7" ht="27.75" customHeight="1" x14ac:dyDescent="0.2">
      <c r="F34" s="567" t="s">
        <v>46</v>
      </c>
      <c r="G34" s="567"/>
    </row>
    <row r="35" spans="3:7" ht="15.95" customHeight="1" x14ac:dyDescent="0.2">
      <c r="F35" s="295"/>
      <c r="G35" s="186" t="s">
        <v>353</v>
      </c>
    </row>
    <row r="36" spans="3:7" ht="15.95" customHeight="1" x14ac:dyDescent="0.2">
      <c r="F36" s="295"/>
      <c r="G36" s="186" t="s">
        <v>356</v>
      </c>
    </row>
    <row r="37" spans="3:7" ht="15.95" customHeight="1" x14ac:dyDescent="0.2">
      <c r="F37" s="295"/>
      <c r="G37" s="186" t="s">
        <v>354</v>
      </c>
    </row>
    <row r="38" spans="3:7" ht="15.95" customHeight="1" x14ac:dyDescent="0.2">
      <c r="F38" s="295"/>
      <c r="G38" s="189" t="s">
        <v>355</v>
      </c>
    </row>
    <row r="39" spans="3:7" ht="15.95" customHeight="1" x14ac:dyDescent="0.2">
      <c r="F39" s="295"/>
      <c r="G39" s="189"/>
    </row>
    <row r="40" spans="3:7" ht="15.95" customHeight="1" x14ac:dyDescent="0.2">
      <c r="D40" s="562" t="s">
        <v>47</v>
      </c>
      <c r="E40" s="562"/>
      <c r="F40" s="562"/>
      <c r="G40" s="562"/>
    </row>
    <row r="41" spans="3:7" ht="24" customHeight="1" x14ac:dyDescent="0.2">
      <c r="E41" s="77" t="s">
        <v>48</v>
      </c>
      <c r="F41" s="295"/>
      <c r="G41" s="189"/>
    </row>
    <row r="42" spans="3:7" ht="48" customHeight="1" x14ac:dyDescent="0.2">
      <c r="F42" s="569" t="s">
        <v>49</v>
      </c>
      <c r="G42" s="569"/>
    </row>
    <row r="43" spans="3:7" ht="15.95" customHeight="1" x14ac:dyDescent="0.2">
      <c r="F43" s="295"/>
      <c r="G43" s="190" t="s">
        <v>394</v>
      </c>
    </row>
    <row r="44" spans="3:7" ht="27" customHeight="1" x14ac:dyDescent="0.2">
      <c r="F44" s="295"/>
      <c r="G44" s="190" t="s">
        <v>395</v>
      </c>
    </row>
    <row r="45" spans="3:7" ht="27" customHeight="1" x14ac:dyDescent="0.2">
      <c r="F45" s="295"/>
      <c r="G45" s="191" t="s">
        <v>396</v>
      </c>
    </row>
    <row r="46" spans="3:7" ht="48" customHeight="1" x14ac:dyDescent="0.2">
      <c r="F46" s="567" t="s">
        <v>50</v>
      </c>
      <c r="G46" s="568"/>
    </row>
    <row r="47" spans="3:7" ht="15.95" customHeight="1" x14ac:dyDescent="0.2">
      <c r="F47" s="295"/>
      <c r="G47" s="190" t="s">
        <v>397</v>
      </c>
    </row>
    <row r="48" spans="3:7" ht="15.95" customHeight="1" x14ac:dyDescent="0.2">
      <c r="F48" s="295"/>
      <c r="G48" s="190" t="s">
        <v>398</v>
      </c>
    </row>
    <row r="49" spans="4:13" ht="27" customHeight="1" x14ac:dyDescent="0.2">
      <c r="F49" s="295"/>
      <c r="G49" s="190" t="s">
        <v>399</v>
      </c>
    </row>
    <row r="50" spans="4:13" ht="15" customHeight="1" x14ac:dyDescent="0.2">
      <c r="G50" s="23"/>
    </row>
    <row r="51" spans="4:13" ht="15.95" customHeight="1" x14ac:dyDescent="0.2">
      <c r="D51" s="562" t="s">
        <v>51</v>
      </c>
      <c r="E51" s="562"/>
      <c r="F51" s="562"/>
      <c r="G51" s="562"/>
    </row>
    <row r="52" spans="4:13" ht="24" customHeight="1" x14ac:dyDescent="0.2">
      <c r="D52" s="66"/>
      <c r="E52" s="77" t="s">
        <v>52</v>
      </c>
      <c r="F52" s="66"/>
      <c r="G52" s="66"/>
    </row>
    <row r="53" spans="4:13" ht="15.95" customHeight="1" x14ac:dyDescent="0.2">
      <c r="D53" s="66"/>
      <c r="E53" s="66"/>
      <c r="F53" s="563" t="s">
        <v>357</v>
      </c>
      <c r="G53" s="563"/>
    </row>
    <row r="54" spans="4:13" ht="15.95" customHeight="1" x14ac:dyDescent="0.2">
      <c r="F54" s="563" t="s">
        <v>358</v>
      </c>
      <c r="G54" s="563"/>
    </row>
    <row r="55" spans="4:13" ht="15.95" customHeight="1" x14ac:dyDescent="0.2">
      <c r="F55" s="563" t="s">
        <v>359</v>
      </c>
      <c r="G55" s="563"/>
    </row>
    <row r="56" spans="4:13" ht="24" customHeight="1" x14ac:dyDescent="0.2">
      <c r="E56" s="77" t="s">
        <v>53</v>
      </c>
      <c r="F56" s="288"/>
      <c r="G56" s="288"/>
    </row>
    <row r="57" spans="4:13" ht="31.5" customHeight="1" x14ac:dyDescent="0.2">
      <c r="F57" s="571" t="s">
        <v>360</v>
      </c>
      <c r="G57" s="571"/>
    </row>
    <row r="58" spans="4:13" ht="31.5" customHeight="1" x14ac:dyDescent="0.2">
      <c r="F58" s="571" t="s">
        <v>361</v>
      </c>
      <c r="G58" s="571"/>
    </row>
    <row r="59" spans="4:13" ht="31.5" customHeight="1" x14ac:dyDescent="0.2">
      <c r="F59" s="571" t="s">
        <v>362</v>
      </c>
      <c r="G59" s="571"/>
    </row>
    <row r="60" spans="4:13" ht="24" customHeight="1" x14ac:dyDescent="0.2">
      <c r="E60" s="77" t="s">
        <v>213</v>
      </c>
      <c r="F60" s="289"/>
      <c r="G60" s="289"/>
    </row>
    <row r="61" spans="4:13" ht="32.1" customHeight="1" x14ac:dyDescent="0.2">
      <c r="F61" s="571" t="s">
        <v>400</v>
      </c>
      <c r="G61" s="571"/>
    </row>
    <row r="62" spans="4:13" ht="15.95" customHeight="1" x14ac:dyDescent="0.2">
      <c r="F62" s="225"/>
      <c r="G62" s="225"/>
    </row>
    <row r="63" spans="4:13" ht="15.95" customHeight="1" x14ac:dyDescent="0.2">
      <c r="D63" s="562" t="s">
        <v>54</v>
      </c>
      <c r="E63" s="562"/>
      <c r="F63" s="562"/>
      <c r="G63" s="562"/>
      <c r="H63" s="9"/>
    </row>
    <row r="64" spans="4:13" s="75" customFormat="1" ht="24" customHeight="1" x14ac:dyDescent="0.25">
      <c r="D64" s="76"/>
      <c r="E64" s="77" t="s">
        <v>55</v>
      </c>
      <c r="F64" s="76"/>
      <c r="H64" s="78"/>
      <c r="I64" s="6"/>
      <c r="J64" s="6"/>
      <c r="K64" s="6"/>
      <c r="L64" s="6"/>
      <c r="M64" s="6"/>
    </row>
    <row r="65" spans="4:10" ht="48" customHeight="1" x14ac:dyDescent="0.2">
      <c r="F65" s="564" t="s">
        <v>363</v>
      </c>
      <c r="G65" s="564"/>
    </row>
    <row r="66" spans="4:10" ht="15.95" customHeight="1" x14ac:dyDescent="0.2">
      <c r="G66" s="294"/>
    </row>
    <row r="67" spans="4:10" ht="15.95" customHeight="1" x14ac:dyDescent="0.2">
      <c r="D67" s="562" t="s">
        <v>56</v>
      </c>
      <c r="E67" s="562"/>
      <c r="F67" s="562"/>
      <c r="G67" s="562"/>
      <c r="H67" s="9"/>
      <c r="I67" s="9"/>
      <c r="J67" s="9"/>
    </row>
    <row r="68" spans="4:10" s="75" customFormat="1" ht="24" customHeight="1" x14ac:dyDescent="0.2">
      <c r="E68" s="77" t="s">
        <v>57</v>
      </c>
    </row>
    <row r="69" spans="4:10" ht="48" customHeight="1" x14ac:dyDescent="0.2">
      <c r="F69" s="570" t="s">
        <v>364</v>
      </c>
      <c r="G69" s="570"/>
    </row>
    <row r="70" spans="4:10" ht="48" customHeight="1" x14ac:dyDescent="0.2">
      <c r="F70" s="570" t="s">
        <v>365</v>
      </c>
      <c r="G70" s="570"/>
    </row>
    <row r="71" spans="4:10" ht="48" customHeight="1" x14ac:dyDescent="0.2">
      <c r="F71" s="570" t="s">
        <v>366</v>
      </c>
      <c r="G71" s="570"/>
    </row>
    <row r="72" spans="4:10" ht="32.1" customHeight="1" x14ac:dyDescent="0.2">
      <c r="F72" s="570" t="s">
        <v>367</v>
      </c>
      <c r="G72" s="570"/>
    </row>
    <row r="73" spans="4:10" ht="48" customHeight="1" x14ac:dyDescent="0.2">
      <c r="F73" s="570" t="s">
        <v>368</v>
      </c>
      <c r="G73" s="570"/>
    </row>
    <row r="74" spans="4:10" ht="24" customHeight="1" x14ac:dyDescent="0.2">
      <c r="E74" s="77" t="s">
        <v>58</v>
      </c>
    </row>
    <row r="75" spans="4:10" ht="32.1" customHeight="1" x14ac:dyDescent="0.2">
      <c r="F75" s="570" t="s">
        <v>369</v>
      </c>
      <c r="G75" s="570"/>
    </row>
    <row r="76" spans="4:10" ht="48" customHeight="1" x14ac:dyDescent="0.2">
      <c r="F76" s="570" t="s">
        <v>370</v>
      </c>
      <c r="G76" s="570"/>
    </row>
    <row r="77" spans="4:10" ht="32.1" customHeight="1" x14ac:dyDescent="0.2">
      <c r="F77" s="570" t="s">
        <v>371</v>
      </c>
      <c r="G77" s="570"/>
    </row>
    <row r="78" spans="4:10" ht="24" customHeight="1" x14ac:dyDescent="0.2">
      <c r="E78" s="77" t="s">
        <v>59</v>
      </c>
    </row>
    <row r="79" spans="4:10" ht="32.1" customHeight="1" x14ac:dyDescent="0.2">
      <c r="F79" s="570" t="s">
        <v>372</v>
      </c>
      <c r="G79" s="570"/>
    </row>
    <row r="80" spans="4:10" ht="24" customHeight="1" x14ac:dyDescent="0.2">
      <c r="E80" s="77" t="s">
        <v>60</v>
      </c>
      <c r="H80" s="101"/>
    </row>
    <row r="81" spans="6:8" ht="37.5" customHeight="1" x14ac:dyDescent="0.2">
      <c r="F81" s="570" t="s">
        <v>373</v>
      </c>
      <c r="G81" s="570"/>
      <c r="H81" s="100"/>
    </row>
    <row r="82" spans="6:8" ht="15.95" customHeight="1" x14ac:dyDescent="0.2"/>
    <row r="83" spans="6:8" ht="32.1" customHeight="1" x14ac:dyDescent="0.2">
      <c r="G83" s="26"/>
    </row>
    <row r="84" spans="6:8" ht="32.1" customHeight="1" x14ac:dyDescent="0.2">
      <c r="G84" s="26"/>
    </row>
    <row r="85" spans="6:8" ht="32.1" customHeight="1" x14ac:dyDescent="0.2">
      <c r="G85" s="26"/>
    </row>
    <row r="86" spans="6:8" ht="32.1" customHeight="1" x14ac:dyDescent="0.2">
      <c r="G86" s="26"/>
    </row>
    <row r="87" spans="6:8" ht="32.1" customHeight="1" x14ac:dyDescent="0.2">
      <c r="G87" s="26"/>
    </row>
    <row r="88" spans="6:8" ht="32.1" customHeight="1" x14ac:dyDescent="0.2">
      <c r="G88" s="26"/>
    </row>
    <row r="89" spans="6:8" ht="32.1" customHeight="1" x14ac:dyDescent="0.2">
      <c r="G89" s="26"/>
    </row>
    <row r="90" spans="6:8" ht="15.95" customHeight="1" x14ac:dyDescent="0.2"/>
    <row r="91" spans="6:8" ht="15.95" customHeight="1" x14ac:dyDescent="0.2"/>
    <row r="92" spans="6:8" ht="15.95" customHeight="1" x14ac:dyDescent="0.2"/>
    <row r="93" spans="6:8" ht="15.95" customHeight="1" x14ac:dyDescent="0.2"/>
    <row r="94" spans="6:8" ht="15.95" customHeight="1" x14ac:dyDescent="0.2"/>
    <row r="95" spans="6:8" ht="15.95" customHeight="1" x14ac:dyDescent="0.2"/>
    <row r="96" spans="6:8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</sheetData>
  <mergeCells count="42">
    <mergeCell ref="F72:G72"/>
    <mergeCell ref="F73:G73"/>
    <mergeCell ref="F75:G75"/>
    <mergeCell ref="F76:G76"/>
    <mergeCell ref="F81:G81"/>
    <mergeCell ref="F79:G79"/>
    <mergeCell ref="F77:G77"/>
    <mergeCell ref="F53:G53"/>
    <mergeCell ref="F54:G54"/>
    <mergeCell ref="F70:G70"/>
    <mergeCell ref="F71:G71"/>
    <mergeCell ref="F69:G69"/>
    <mergeCell ref="D67:G67"/>
    <mergeCell ref="F57:G57"/>
    <mergeCell ref="F65:G65"/>
    <mergeCell ref="D63:G63"/>
    <mergeCell ref="F55:G55"/>
    <mergeCell ref="F58:G58"/>
    <mergeCell ref="F59:G59"/>
    <mergeCell ref="F61:G61"/>
    <mergeCell ref="F46:G46"/>
    <mergeCell ref="D40:G40"/>
    <mergeCell ref="D29:G29"/>
    <mergeCell ref="F31:G31"/>
    <mergeCell ref="F34:G34"/>
    <mergeCell ref="F42:G42"/>
    <mergeCell ref="D22:G22"/>
    <mergeCell ref="D51:G51"/>
    <mergeCell ref="D8:G8"/>
    <mergeCell ref="F17:G17"/>
    <mergeCell ref="F19:G19"/>
    <mergeCell ref="F20:G20"/>
    <mergeCell ref="F10:G10"/>
    <mergeCell ref="F18:G18"/>
    <mergeCell ref="F16:G16"/>
    <mergeCell ref="F12:G12"/>
    <mergeCell ref="F13:G13"/>
    <mergeCell ref="F11:G11"/>
    <mergeCell ref="F14:G14"/>
    <mergeCell ref="F15:G15"/>
    <mergeCell ref="F24:G24"/>
    <mergeCell ref="F27:G27"/>
  </mergeCells>
  <phoneticPr fontId="0" type="noConversion"/>
  <hyperlinks>
    <hyperlink ref="D8:G8" location="ProzesuJudizialak_1!A1" tooltip="ProzesuJudizialak_1" display="III.A. Prozesu Judizialen datuak-1 (Emakumearen aurkako indarkeria)"/>
    <hyperlink ref="D22:G22" location="ProzesuJudizialak_2!A1" tooltip="ProzesuJudizialak_2" display="III.A. Prozesu Judizialen datuak-2 (Emakumearen aurkako indarkeria)"/>
    <hyperlink ref="D29:G29" location="FTZ_1!A1" tooltip="FTZ_1" display="III.B. Deribazio Judizialaren bidezko Familia Topaguneen gaineko datuak - 1"/>
    <hyperlink ref="D40:G40" location="FTZ_2!A1" tooltip="FTZ_2" display="III.B. Deribazio Judizialaren bidezko Familia Topaguneen gaineko datuak - 2"/>
    <hyperlink ref="D51:G51" location="BiktimenArreta!A1" tooltip="BiktimenArreta" display="III.C. Biktimei emandako laguntzaren gaineko datuak (Biktimari Laguntzeko Zerbitzua)"/>
    <hyperlink ref="D63:G63" location="AbokatuArreta_1!A1" tooltip="AbokatuLaguntza_1" display="III.D. Abokatu laguntzaren gaineko datuak-1 (Ofiziozko Txanda)"/>
    <hyperlink ref="D67:G67" location="AbokatuArreta_2!A1" tooltip="AbokatuLaguntza_2" display="III.D. Abokatu laguntzaren gaineko datuak-2 (Ofiziozko Txanda)"/>
  </hyperlinks>
  <pageMargins left="0.6692913385826772" right="0.47244094488188981" top="0.39370078740157483" bottom="0.62992125984251968" header="0" footer="0"/>
  <pageSetup paperSize="9" fitToHeight="0" orientation="portrait" r:id="rId1"/>
  <headerFooter alignWithMargins="0"/>
  <rowBreaks count="3" manualBreakCount="3">
    <brk id="28" min="2" max="7" man="1"/>
    <brk id="50" min="2" max="7" man="1"/>
    <brk id="62" min="2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T269"/>
  <sheetViews>
    <sheetView showGridLines="0" zoomScaleNormal="100" workbookViewId="0"/>
  </sheetViews>
  <sheetFormatPr baseColWidth="10" defaultRowHeight="12" x14ac:dyDescent="0.2"/>
  <cols>
    <col min="1" max="1" width="11.42578125" style="2" customWidth="1"/>
    <col min="2" max="2" width="5.7109375" style="2" customWidth="1"/>
    <col min="3" max="3" width="4.5703125" style="2" customWidth="1"/>
    <col min="4" max="4" width="25.140625" style="2" customWidth="1"/>
    <col min="5" max="5" width="9.7109375" style="2" hidden="1" customWidth="1"/>
    <col min="6" max="8" width="9.5703125" style="2" hidden="1" customWidth="1"/>
    <col min="9" max="9" width="9.42578125" style="2" hidden="1" customWidth="1"/>
    <col min="10" max="10" width="9.5703125" style="2" hidden="1" customWidth="1"/>
    <col min="11" max="11" width="10" style="2" customWidth="1"/>
    <col min="12" max="14" width="9.5703125" style="2" customWidth="1"/>
    <col min="15" max="15" width="10.85546875" style="2" customWidth="1"/>
    <col min="16" max="17" width="9.7109375" style="2" customWidth="1"/>
    <col min="18" max="16384" width="11.42578125" style="2"/>
  </cols>
  <sheetData>
    <row r="1" spans="2:17" s="9" customFormat="1" ht="15.95" customHeight="1" x14ac:dyDescent="0.2">
      <c r="C1" s="327"/>
      <c r="D1" s="327"/>
      <c r="E1" s="327"/>
      <c r="F1" s="327"/>
      <c r="G1" s="327"/>
      <c r="H1" s="327"/>
      <c r="I1" s="327"/>
      <c r="J1" s="327"/>
    </row>
    <row r="2" spans="2:17" s="9" customFormat="1" ht="12" customHeight="1" x14ac:dyDescent="0.2">
      <c r="C2" s="7"/>
      <c r="D2" s="7"/>
      <c r="E2" s="7"/>
      <c r="F2" s="328"/>
      <c r="G2" s="7"/>
      <c r="H2" s="7"/>
      <c r="I2" s="328"/>
      <c r="J2" s="7"/>
      <c r="K2" s="7"/>
      <c r="L2" s="328"/>
      <c r="M2" s="328"/>
    </row>
    <row r="3" spans="2:17" s="9" customFormat="1" ht="12" customHeight="1" x14ac:dyDescent="0.2">
      <c r="C3" s="7"/>
      <c r="D3" s="7"/>
      <c r="E3" s="7"/>
      <c r="F3" s="328"/>
      <c r="G3" s="7"/>
      <c r="H3" s="7"/>
      <c r="I3" s="328"/>
      <c r="J3" s="7"/>
      <c r="K3" s="7"/>
      <c r="L3" s="328"/>
      <c r="M3" s="328"/>
    </row>
    <row r="4" spans="2:17" s="9" customFormat="1" ht="12" customHeight="1" x14ac:dyDescent="0.2">
      <c r="C4" s="7"/>
      <c r="D4" s="7"/>
      <c r="E4" s="7"/>
      <c r="F4" s="328"/>
      <c r="G4" s="7"/>
      <c r="H4" s="7"/>
      <c r="I4" s="328"/>
      <c r="J4" s="7"/>
      <c r="K4" s="7"/>
      <c r="L4" s="328"/>
      <c r="M4" s="328"/>
    </row>
    <row r="5" spans="2:17" ht="24" customHeight="1" x14ac:dyDescent="0.2"/>
    <row r="6" spans="2:17" ht="18" customHeight="1" x14ac:dyDescent="0.2">
      <c r="C6" s="297" t="s">
        <v>38</v>
      </c>
      <c r="D6" s="8"/>
      <c r="E6" s="8"/>
    </row>
    <row r="7" spans="2:17" ht="18" customHeight="1" x14ac:dyDescent="0.2">
      <c r="C7" s="298" t="s">
        <v>61</v>
      </c>
      <c r="D7" s="10"/>
      <c r="E7" s="10"/>
    </row>
    <row r="8" spans="2:17" ht="15.95" customHeight="1" x14ac:dyDescent="0.2">
      <c r="C8" s="10"/>
      <c r="D8" s="10"/>
      <c r="E8" s="10"/>
    </row>
    <row r="9" spans="2:17" ht="15.95" customHeight="1" x14ac:dyDescent="0.2">
      <c r="C9" s="299" t="s">
        <v>40</v>
      </c>
      <c r="D9" s="4"/>
    </row>
    <row r="10" spans="2:17" ht="6.95" customHeight="1" x14ac:dyDescent="0.2">
      <c r="C10" s="4"/>
      <c r="D10" s="66"/>
      <c r="E10" s="4"/>
    </row>
    <row r="11" spans="2:17" ht="15.95" customHeight="1" x14ac:dyDescent="0.2"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7" ht="15.95" customHeight="1" x14ac:dyDescent="0.2"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7" ht="6.75" customHeight="1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2:17" s="38" customFormat="1" ht="18" customHeight="1" x14ac:dyDescent="0.2">
      <c r="B14" s="62"/>
      <c r="D14" s="16" t="s">
        <v>62</v>
      </c>
      <c r="E14" s="16">
        <v>2013</v>
      </c>
      <c r="F14" s="16">
        <v>2014</v>
      </c>
      <c r="G14" s="16">
        <v>2015</v>
      </c>
      <c r="H14" s="16">
        <v>2016</v>
      </c>
      <c r="I14" s="16">
        <v>2017</v>
      </c>
      <c r="J14" s="16">
        <v>2018</v>
      </c>
      <c r="K14" s="16">
        <v>2019</v>
      </c>
      <c r="L14" s="16">
        <v>2020</v>
      </c>
      <c r="M14" s="16">
        <v>2021</v>
      </c>
      <c r="N14" s="16">
        <v>2022</v>
      </c>
      <c r="O14" s="16">
        <v>2023</v>
      </c>
      <c r="P14" s="16">
        <v>2024</v>
      </c>
      <c r="Q14" s="16">
        <v>2025</v>
      </c>
    </row>
    <row r="15" spans="2:17" ht="15.95" customHeight="1" x14ac:dyDescent="0.2">
      <c r="D15" s="87" t="s">
        <v>3</v>
      </c>
      <c r="E15" s="89">
        <v>51</v>
      </c>
      <c r="F15" s="89">
        <v>78</v>
      </c>
      <c r="G15" s="89">
        <v>64</v>
      </c>
      <c r="H15" s="89">
        <v>104</v>
      </c>
      <c r="I15" s="89">
        <v>102</v>
      </c>
      <c r="J15" s="89">
        <v>85</v>
      </c>
      <c r="K15" s="89">
        <v>89</v>
      </c>
      <c r="L15" s="89">
        <v>67</v>
      </c>
      <c r="M15" s="89">
        <v>94</v>
      </c>
      <c r="N15" s="89">
        <v>102</v>
      </c>
      <c r="O15" s="89">
        <v>114</v>
      </c>
      <c r="P15" s="89">
        <v>135</v>
      </c>
      <c r="Q15" s="89">
        <v>97</v>
      </c>
    </row>
    <row r="16" spans="2:17" ht="15.95" customHeight="1" x14ac:dyDescent="0.2">
      <c r="D16" s="391" t="s">
        <v>2</v>
      </c>
      <c r="E16" s="392">
        <v>1050</v>
      </c>
      <c r="F16" s="392">
        <v>986</v>
      </c>
      <c r="G16" s="392">
        <v>1044</v>
      </c>
      <c r="H16" s="392">
        <v>1102</v>
      </c>
      <c r="I16" s="392">
        <v>1151</v>
      </c>
      <c r="J16" s="392">
        <v>1051</v>
      </c>
      <c r="K16" s="392">
        <v>1222</v>
      </c>
      <c r="L16" s="392">
        <v>1173</v>
      </c>
      <c r="M16" s="392">
        <v>1274</v>
      </c>
      <c r="N16" s="392">
        <v>1307</v>
      </c>
      <c r="O16" s="392">
        <v>1427</v>
      </c>
      <c r="P16" s="392">
        <v>1396</v>
      </c>
      <c r="Q16" s="392">
        <v>1498</v>
      </c>
    </row>
    <row r="17" spans="2:17" ht="15.95" customHeight="1" x14ac:dyDescent="0.2">
      <c r="B17" s="64"/>
      <c r="D17" s="391" t="s">
        <v>0</v>
      </c>
      <c r="E17" s="392">
        <v>1546</v>
      </c>
      <c r="F17" s="392">
        <v>1526</v>
      </c>
      <c r="G17" s="392">
        <v>1363</v>
      </c>
      <c r="H17" s="392">
        <v>1726</v>
      </c>
      <c r="I17" s="392">
        <v>1836</v>
      </c>
      <c r="J17" s="392">
        <v>2225</v>
      </c>
      <c r="K17" s="392">
        <v>2440</v>
      </c>
      <c r="L17" s="392">
        <v>2164</v>
      </c>
      <c r="M17" s="392">
        <v>2049</v>
      </c>
      <c r="N17" s="392">
        <v>2173</v>
      </c>
      <c r="O17" s="392">
        <v>2329</v>
      </c>
      <c r="P17" s="392">
        <v>2250</v>
      </c>
      <c r="Q17" s="392">
        <v>2295</v>
      </c>
    </row>
    <row r="18" spans="2:17" ht="15.95" customHeight="1" x14ac:dyDescent="0.2">
      <c r="D18" s="391" t="s">
        <v>1</v>
      </c>
      <c r="E18" s="392">
        <v>208</v>
      </c>
      <c r="F18" s="392">
        <v>207</v>
      </c>
      <c r="G18" s="392">
        <v>219</v>
      </c>
      <c r="H18" s="392">
        <v>242</v>
      </c>
      <c r="I18" s="392">
        <v>244</v>
      </c>
      <c r="J18" s="392">
        <v>258</v>
      </c>
      <c r="K18" s="392">
        <v>213</v>
      </c>
      <c r="L18" s="392">
        <v>220</v>
      </c>
      <c r="M18" s="392">
        <v>260</v>
      </c>
      <c r="N18" s="392">
        <v>297</v>
      </c>
      <c r="O18" s="392">
        <v>259</v>
      </c>
      <c r="P18" s="392">
        <v>266</v>
      </c>
      <c r="Q18" s="392">
        <v>383</v>
      </c>
    </row>
    <row r="19" spans="2:17" ht="15.95" customHeight="1" x14ac:dyDescent="0.2">
      <c r="D19" s="391" t="s">
        <v>16</v>
      </c>
      <c r="E19" s="392">
        <v>163</v>
      </c>
      <c r="F19" s="392">
        <v>120</v>
      </c>
      <c r="G19" s="392">
        <v>181</v>
      </c>
      <c r="H19" s="392">
        <v>165</v>
      </c>
      <c r="I19" s="392">
        <v>155</v>
      </c>
      <c r="J19" s="392">
        <v>237</v>
      </c>
      <c r="K19" s="392">
        <v>229</v>
      </c>
      <c r="L19" s="392">
        <v>311</v>
      </c>
      <c r="M19" s="392">
        <v>246</v>
      </c>
      <c r="N19" s="392">
        <v>260</v>
      </c>
      <c r="O19" s="392">
        <v>209</v>
      </c>
      <c r="P19" s="392">
        <v>247</v>
      </c>
      <c r="Q19" s="392">
        <v>301</v>
      </c>
    </row>
    <row r="20" spans="2:17" ht="15.95" customHeight="1" x14ac:dyDescent="0.2">
      <c r="D20" s="39" t="s">
        <v>4</v>
      </c>
      <c r="E20" s="18">
        <v>356</v>
      </c>
      <c r="F20" s="18">
        <v>328</v>
      </c>
      <c r="G20" s="18">
        <v>279</v>
      </c>
      <c r="H20" s="18">
        <v>257</v>
      </c>
      <c r="I20" s="18">
        <v>354</v>
      </c>
      <c r="J20" s="18">
        <v>383</v>
      </c>
      <c r="K20" s="18">
        <v>398</v>
      </c>
      <c r="L20" s="18">
        <v>354</v>
      </c>
      <c r="M20" s="18">
        <v>383</v>
      </c>
      <c r="N20" s="18">
        <v>505</v>
      </c>
      <c r="O20" s="18">
        <v>411</v>
      </c>
      <c r="P20" s="18">
        <v>384</v>
      </c>
      <c r="Q20" s="18">
        <v>357</v>
      </c>
    </row>
    <row r="21" spans="2:17" ht="15.95" customHeight="1" x14ac:dyDescent="0.2">
      <c r="D21" s="40" t="s">
        <v>63</v>
      </c>
      <c r="E21" s="22">
        <v>3374</v>
      </c>
      <c r="F21" s="22">
        <v>3245</v>
      </c>
      <c r="G21" s="22">
        <f t="shared" ref="G21:L21" si="0">SUM(G15:G20)</f>
        <v>3150</v>
      </c>
      <c r="H21" s="22">
        <f t="shared" si="0"/>
        <v>3596</v>
      </c>
      <c r="I21" s="22">
        <f t="shared" si="0"/>
        <v>3842</v>
      </c>
      <c r="J21" s="22">
        <f t="shared" si="0"/>
        <v>4239</v>
      </c>
      <c r="K21" s="22">
        <f t="shared" si="0"/>
        <v>4591</v>
      </c>
      <c r="L21" s="22">
        <f t="shared" si="0"/>
        <v>4289</v>
      </c>
      <c r="M21" s="22">
        <f t="shared" ref="M21:N21" si="1">SUM(M15:M20)</f>
        <v>4306</v>
      </c>
      <c r="N21" s="22">
        <f t="shared" si="1"/>
        <v>4644</v>
      </c>
      <c r="O21" s="22">
        <f t="shared" ref="O21" si="2">SUM(O15:O20)</f>
        <v>4749</v>
      </c>
      <c r="P21" s="22">
        <f t="shared" ref="P21:Q21" si="3">SUM(P15:P20)</f>
        <v>4678</v>
      </c>
      <c r="Q21" s="22">
        <f t="shared" si="3"/>
        <v>4931</v>
      </c>
    </row>
    <row r="22" spans="2:17" ht="15.95" customHeight="1" x14ac:dyDescent="0.2">
      <c r="D22" s="32" t="s">
        <v>401</v>
      </c>
    </row>
    <row r="23" spans="2:17" ht="15.95" customHeight="1" x14ac:dyDescent="0.2"/>
    <row r="24" spans="2:17" ht="15.95" customHeight="1" x14ac:dyDescent="0.2">
      <c r="B24" s="64"/>
    </row>
    <row r="25" spans="2:17" ht="15.95" customHeight="1" x14ac:dyDescent="0.2">
      <c r="B25" s="64"/>
    </row>
    <row r="26" spans="2:17" ht="6.75" customHeight="1" x14ac:dyDescent="0.2"/>
    <row r="27" spans="2:17" ht="18" customHeight="1" x14ac:dyDescent="0.2">
      <c r="B27" s="64"/>
      <c r="D27" s="16" t="s">
        <v>62</v>
      </c>
      <c r="E27" s="16">
        <v>2013</v>
      </c>
      <c r="F27" s="16">
        <v>2014</v>
      </c>
      <c r="G27" s="16">
        <v>2015</v>
      </c>
      <c r="H27" s="16">
        <v>2016</v>
      </c>
      <c r="I27" s="16">
        <v>2017</v>
      </c>
      <c r="J27" s="16">
        <v>2018</v>
      </c>
      <c r="K27" s="16">
        <v>2019</v>
      </c>
      <c r="L27" s="16">
        <v>2020</v>
      </c>
      <c r="M27" s="16">
        <v>2021</v>
      </c>
      <c r="N27" s="16">
        <v>2022</v>
      </c>
      <c r="O27" s="16">
        <v>2023</v>
      </c>
      <c r="P27" s="16">
        <v>2024</v>
      </c>
      <c r="Q27" s="16">
        <v>2025</v>
      </c>
    </row>
    <row r="28" spans="2:17" ht="15.95" customHeight="1" x14ac:dyDescent="0.2">
      <c r="D28" s="87" t="s">
        <v>3</v>
      </c>
      <c r="E28" s="89">
        <v>19</v>
      </c>
      <c r="F28" s="89">
        <v>6</v>
      </c>
      <c r="G28" s="89">
        <v>7</v>
      </c>
      <c r="H28" s="89">
        <v>6</v>
      </c>
      <c r="I28" s="89">
        <v>10</v>
      </c>
      <c r="J28" s="89">
        <v>6</v>
      </c>
      <c r="K28" s="89">
        <v>5</v>
      </c>
      <c r="L28" s="89">
        <v>3</v>
      </c>
      <c r="M28" s="89">
        <v>1</v>
      </c>
      <c r="N28" s="89">
        <v>2</v>
      </c>
      <c r="O28" s="89">
        <v>0</v>
      </c>
      <c r="P28" s="89">
        <v>4</v>
      </c>
      <c r="Q28" s="89">
        <v>3</v>
      </c>
    </row>
    <row r="29" spans="2:17" ht="15.95" customHeight="1" x14ac:dyDescent="0.2">
      <c r="B29" s="64"/>
      <c r="D29" s="391" t="s">
        <v>2</v>
      </c>
      <c r="E29" s="392">
        <v>183</v>
      </c>
      <c r="F29" s="392">
        <v>184</v>
      </c>
      <c r="G29" s="392">
        <v>167</v>
      </c>
      <c r="H29" s="392">
        <v>109</v>
      </c>
      <c r="I29" s="392">
        <v>113</v>
      </c>
      <c r="J29" s="392">
        <v>79</v>
      </c>
      <c r="K29" s="392">
        <v>91</v>
      </c>
      <c r="L29" s="392">
        <v>69</v>
      </c>
      <c r="M29" s="392">
        <v>92</v>
      </c>
      <c r="N29" s="392">
        <v>113</v>
      </c>
      <c r="O29" s="392">
        <v>110</v>
      </c>
      <c r="P29" s="392">
        <v>103</v>
      </c>
      <c r="Q29" s="392">
        <v>117</v>
      </c>
    </row>
    <row r="30" spans="2:17" ht="15.95" customHeight="1" x14ac:dyDescent="0.2">
      <c r="D30" s="391" t="s">
        <v>0</v>
      </c>
      <c r="E30" s="392">
        <v>276</v>
      </c>
      <c r="F30" s="392">
        <v>279</v>
      </c>
      <c r="G30" s="392">
        <v>301</v>
      </c>
      <c r="H30" s="392">
        <v>210</v>
      </c>
      <c r="I30" s="392">
        <v>186</v>
      </c>
      <c r="J30" s="392">
        <v>186</v>
      </c>
      <c r="K30" s="392">
        <v>157</v>
      </c>
      <c r="L30" s="392">
        <v>155</v>
      </c>
      <c r="M30" s="392">
        <v>165</v>
      </c>
      <c r="N30" s="392">
        <v>184</v>
      </c>
      <c r="O30" s="392">
        <v>154</v>
      </c>
      <c r="P30" s="392">
        <v>201</v>
      </c>
      <c r="Q30" s="392">
        <v>223</v>
      </c>
    </row>
    <row r="31" spans="2:17" ht="15.95" customHeight="1" x14ac:dyDescent="0.2">
      <c r="D31" s="391" t="s">
        <v>1</v>
      </c>
      <c r="E31" s="392">
        <v>17</v>
      </c>
      <c r="F31" s="392">
        <v>17</v>
      </c>
      <c r="G31" s="392">
        <v>13</v>
      </c>
      <c r="H31" s="392">
        <v>28</v>
      </c>
      <c r="I31" s="392">
        <v>24</v>
      </c>
      <c r="J31" s="392">
        <v>23</v>
      </c>
      <c r="K31" s="392">
        <v>22</v>
      </c>
      <c r="L31" s="392">
        <v>24</v>
      </c>
      <c r="M31" s="392">
        <v>27</v>
      </c>
      <c r="N31" s="392">
        <v>36</v>
      </c>
      <c r="O31" s="392">
        <v>42</v>
      </c>
      <c r="P31" s="392">
        <v>44</v>
      </c>
      <c r="Q31" s="392">
        <v>28</v>
      </c>
    </row>
    <row r="32" spans="2:17" ht="15.95" customHeight="1" x14ac:dyDescent="0.2">
      <c r="D32" s="391" t="s">
        <v>16</v>
      </c>
      <c r="E32" s="392">
        <v>14</v>
      </c>
      <c r="F32" s="392">
        <v>24</v>
      </c>
      <c r="G32" s="392">
        <v>19</v>
      </c>
      <c r="H32" s="392">
        <v>11</v>
      </c>
      <c r="I32" s="392">
        <v>20</v>
      </c>
      <c r="J32" s="392">
        <v>8</v>
      </c>
      <c r="K32" s="392">
        <v>12</v>
      </c>
      <c r="L32" s="392">
        <v>14</v>
      </c>
      <c r="M32" s="392">
        <v>25</v>
      </c>
      <c r="N32" s="392">
        <v>12</v>
      </c>
      <c r="O32" s="392">
        <v>38</v>
      </c>
      <c r="P32" s="392">
        <v>17</v>
      </c>
      <c r="Q32" s="392">
        <v>22</v>
      </c>
    </row>
    <row r="33" spans="2:17" ht="15.95" customHeight="1" x14ac:dyDescent="0.2">
      <c r="D33" s="39" t="s">
        <v>4</v>
      </c>
      <c r="E33" s="18">
        <v>47</v>
      </c>
      <c r="F33" s="18">
        <v>31</v>
      </c>
      <c r="G33" s="18">
        <v>30</v>
      </c>
      <c r="H33" s="18">
        <v>19</v>
      </c>
      <c r="I33" s="18">
        <v>18</v>
      </c>
      <c r="J33" s="18">
        <v>19</v>
      </c>
      <c r="K33" s="18">
        <v>23</v>
      </c>
      <c r="L33" s="18">
        <v>13</v>
      </c>
      <c r="M33" s="18">
        <v>9</v>
      </c>
      <c r="N33" s="18">
        <v>25</v>
      </c>
      <c r="O33" s="18">
        <v>34</v>
      </c>
      <c r="P33" s="18">
        <v>19</v>
      </c>
      <c r="Q33" s="18">
        <v>16</v>
      </c>
    </row>
    <row r="34" spans="2:17" ht="15.95" customHeight="1" x14ac:dyDescent="0.2">
      <c r="D34" s="40" t="s">
        <v>63</v>
      </c>
      <c r="E34" s="22">
        <v>556</v>
      </c>
      <c r="F34" s="22">
        <v>541</v>
      </c>
      <c r="G34" s="22">
        <f t="shared" ref="G34:L34" si="4">SUM(G28:G33)</f>
        <v>537</v>
      </c>
      <c r="H34" s="22">
        <f t="shared" si="4"/>
        <v>383</v>
      </c>
      <c r="I34" s="22">
        <f t="shared" si="4"/>
        <v>371</v>
      </c>
      <c r="J34" s="22">
        <f t="shared" si="4"/>
        <v>321</v>
      </c>
      <c r="K34" s="22">
        <f t="shared" si="4"/>
        <v>310</v>
      </c>
      <c r="L34" s="22">
        <f t="shared" si="4"/>
        <v>278</v>
      </c>
      <c r="M34" s="22">
        <f t="shared" ref="M34:N34" si="5">SUM(M28:M33)</f>
        <v>319</v>
      </c>
      <c r="N34" s="22">
        <f t="shared" si="5"/>
        <v>372</v>
      </c>
      <c r="O34" s="22">
        <f t="shared" ref="O34:P34" si="6">SUM(O28:O33)</f>
        <v>378</v>
      </c>
      <c r="P34" s="22">
        <f t="shared" si="6"/>
        <v>388</v>
      </c>
      <c r="Q34" s="22">
        <f t="shared" ref="Q34" si="7">SUM(Q28:Q33)</f>
        <v>409</v>
      </c>
    </row>
    <row r="35" spans="2:17" ht="15.95" customHeight="1" x14ac:dyDescent="0.2">
      <c r="D35" s="32" t="s">
        <v>401</v>
      </c>
    </row>
    <row r="36" spans="2:17" ht="15.95" customHeight="1" x14ac:dyDescent="0.2"/>
    <row r="37" spans="2:17" ht="15.95" customHeight="1" x14ac:dyDescent="0.2"/>
    <row r="38" spans="2:17" ht="15.95" customHeight="1" x14ac:dyDescent="0.2">
      <c r="B38" s="64"/>
    </row>
    <row r="39" spans="2:17" ht="6.95" customHeight="1" x14ac:dyDescent="0.2"/>
    <row r="40" spans="2:17" ht="48" customHeight="1" x14ac:dyDescent="0.2">
      <c r="D40" s="99" t="s">
        <v>62</v>
      </c>
      <c r="E40" s="275"/>
      <c r="F40" s="275"/>
      <c r="G40" s="275"/>
      <c r="H40" s="275"/>
      <c r="I40" s="275"/>
      <c r="J40" s="262"/>
      <c r="K40" s="41" t="s">
        <v>64</v>
      </c>
      <c r="L40" s="41" t="s">
        <v>65</v>
      </c>
      <c r="M40" s="41" t="s">
        <v>66</v>
      </c>
      <c r="P40" s="3"/>
    </row>
    <row r="41" spans="2:17" ht="15.95" customHeight="1" x14ac:dyDescent="0.2">
      <c r="B41" s="64"/>
      <c r="D41" s="362" t="s">
        <v>3</v>
      </c>
      <c r="E41" s="363"/>
      <c r="F41" s="363"/>
      <c r="G41" s="363"/>
      <c r="H41" s="363"/>
      <c r="I41" s="363"/>
      <c r="J41" s="364"/>
      <c r="K41" s="365">
        <v>67</v>
      </c>
      <c r="L41" s="366">
        <v>13</v>
      </c>
      <c r="M41" s="367">
        <f t="shared" ref="M41:M47" si="8">L41/K41</f>
        <v>0.19402985074626866</v>
      </c>
      <c r="O41" s="64"/>
    </row>
    <row r="42" spans="2:17" ht="15.95" customHeight="1" x14ac:dyDescent="0.2">
      <c r="D42" s="393" t="s">
        <v>2</v>
      </c>
      <c r="E42" s="394"/>
      <c r="F42" s="394"/>
      <c r="G42" s="394"/>
      <c r="H42" s="394"/>
      <c r="I42" s="394"/>
      <c r="J42" s="395"/>
      <c r="K42" s="396">
        <v>969</v>
      </c>
      <c r="L42" s="397">
        <v>128</v>
      </c>
      <c r="M42" s="398">
        <f t="shared" si="8"/>
        <v>0.13209494324045407</v>
      </c>
    </row>
    <row r="43" spans="2:17" ht="15.95" customHeight="1" x14ac:dyDescent="0.2">
      <c r="D43" s="393" t="s">
        <v>0</v>
      </c>
      <c r="E43" s="394"/>
      <c r="F43" s="394"/>
      <c r="G43" s="394"/>
      <c r="H43" s="394"/>
      <c r="I43" s="394"/>
      <c r="J43" s="395"/>
      <c r="K43" s="396">
        <v>1810</v>
      </c>
      <c r="L43" s="397">
        <v>229</v>
      </c>
      <c r="M43" s="398">
        <f>L43/K43</f>
        <v>0.12651933701657458</v>
      </c>
      <c r="O43" s="64"/>
    </row>
    <row r="44" spans="2:17" ht="15.95" customHeight="1" x14ac:dyDescent="0.2">
      <c r="D44" s="393" t="s">
        <v>1</v>
      </c>
      <c r="E44" s="394"/>
      <c r="F44" s="394"/>
      <c r="G44" s="394"/>
      <c r="H44" s="394"/>
      <c r="I44" s="394"/>
      <c r="J44" s="395"/>
      <c r="K44" s="397">
        <v>283</v>
      </c>
      <c r="L44" s="397">
        <v>59</v>
      </c>
      <c r="M44" s="398">
        <f t="shared" si="8"/>
        <v>0.20848056537102475</v>
      </c>
    </row>
    <row r="45" spans="2:17" ht="15.95" customHeight="1" x14ac:dyDescent="0.2">
      <c r="D45" s="393" t="s">
        <v>16</v>
      </c>
      <c r="E45" s="394"/>
      <c r="F45" s="394"/>
      <c r="G45" s="394"/>
      <c r="H45" s="394"/>
      <c r="I45" s="394"/>
      <c r="J45" s="395"/>
      <c r="K45" s="397">
        <v>219</v>
      </c>
      <c r="L45" s="397">
        <v>29</v>
      </c>
      <c r="M45" s="398">
        <f t="shared" si="8"/>
        <v>0.13242009132420091</v>
      </c>
    </row>
    <row r="46" spans="2:17" ht="15.95" customHeight="1" x14ac:dyDescent="0.2">
      <c r="D46" s="252" t="s">
        <v>4</v>
      </c>
      <c r="E46" s="253"/>
      <c r="F46" s="253"/>
      <c r="G46" s="253"/>
      <c r="H46" s="253"/>
      <c r="I46" s="253"/>
      <c r="J46" s="254"/>
      <c r="K46" s="380">
        <v>274</v>
      </c>
      <c r="L46" s="380">
        <v>38</v>
      </c>
      <c r="M46" s="381">
        <f t="shared" si="8"/>
        <v>0.13868613138686131</v>
      </c>
    </row>
    <row r="47" spans="2:17" ht="15.95" customHeight="1" x14ac:dyDescent="0.2">
      <c r="D47" s="40" t="s">
        <v>63</v>
      </c>
      <c r="E47" s="103"/>
      <c r="F47" s="103"/>
      <c r="G47" s="103"/>
      <c r="H47" s="103"/>
      <c r="I47" s="103"/>
      <c r="J47" s="29"/>
      <c r="K47" s="22">
        <f>SUM(K41:K46)</f>
        <v>3622</v>
      </c>
      <c r="L47" s="22">
        <f>SUM(L41:L46)</f>
        <v>496</v>
      </c>
      <c r="M47" s="354">
        <f t="shared" si="8"/>
        <v>0.13694091662065158</v>
      </c>
    </row>
    <row r="48" spans="2:17" ht="15.95" customHeight="1" x14ac:dyDescent="0.2">
      <c r="D48" s="32" t="s">
        <v>401</v>
      </c>
      <c r="E48" s="32"/>
      <c r="F48" s="32"/>
      <c r="G48" s="32"/>
      <c r="H48" s="32"/>
    </row>
    <row r="49" spans="1:16" ht="15.95" customHeight="1" x14ac:dyDescent="0.2">
      <c r="D49" s="32"/>
      <c r="E49" s="32"/>
      <c r="F49" s="32"/>
      <c r="G49" s="32"/>
      <c r="H49" s="32"/>
    </row>
    <row r="50" spans="1:16" ht="15.95" customHeight="1" x14ac:dyDescent="0.2">
      <c r="B50" s="64"/>
    </row>
    <row r="51" spans="1:16" ht="6.95" customHeight="1" x14ac:dyDescent="0.2"/>
    <row r="52" spans="1:16" ht="18" customHeight="1" x14ac:dyDescent="0.2">
      <c r="D52" s="15" t="s">
        <v>67</v>
      </c>
      <c r="E52" s="13"/>
      <c r="F52" s="13"/>
      <c r="G52" s="13"/>
      <c r="H52" s="13"/>
      <c r="I52" s="13"/>
      <c r="J52" s="13"/>
      <c r="K52" s="13"/>
      <c r="L52" s="14"/>
      <c r="M52" s="16" t="s">
        <v>75</v>
      </c>
      <c r="N52" s="16" t="s">
        <v>22</v>
      </c>
    </row>
    <row r="53" spans="1:16" ht="15.95" customHeight="1" x14ac:dyDescent="0.2">
      <c r="B53" s="64"/>
      <c r="D53" s="86" t="s">
        <v>68</v>
      </c>
      <c r="E53" s="211"/>
      <c r="F53" s="211"/>
      <c r="G53" s="211"/>
      <c r="H53" s="211"/>
      <c r="I53" s="211"/>
      <c r="J53" s="211"/>
      <c r="K53" s="90"/>
      <c r="L53" s="91"/>
      <c r="M53" s="368">
        <v>143</v>
      </c>
      <c r="N53" s="355">
        <f>(M53*100)/$M$60</f>
        <v>3.9480949751518497</v>
      </c>
      <c r="P53" s="64"/>
    </row>
    <row r="54" spans="1:16" ht="15.95" customHeight="1" x14ac:dyDescent="0.2">
      <c r="D54" s="399" t="s">
        <v>69</v>
      </c>
      <c r="E54" s="400"/>
      <c r="F54" s="400"/>
      <c r="G54" s="400"/>
      <c r="H54" s="400"/>
      <c r="I54" s="400"/>
      <c r="J54" s="400"/>
      <c r="K54" s="401"/>
      <c r="L54" s="402"/>
      <c r="M54" s="403">
        <v>33</v>
      </c>
      <c r="N54" s="404">
        <f>(M54*100)/M60</f>
        <v>0.91109884041965761</v>
      </c>
    </row>
    <row r="55" spans="1:16" ht="15.95" customHeight="1" x14ac:dyDescent="0.2">
      <c r="D55" s="42"/>
      <c r="E55" s="202"/>
      <c r="F55" s="202"/>
      <c r="G55" s="202"/>
      <c r="H55" s="202"/>
      <c r="I55" s="202"/>
      <c r="J55" s="202"/>
      <c r="K55" s="1"/>
      <c r="L55" s="43" t="s">
        <v>70</v>
      </c>
      <c r="M55" s="392">
        <v>1996</v>
      </c>
      <c r="N55" s="405">
        <f>(M55*100)/M60</f>
        <v>55.107675317504139</v>
      </c>
      <c r="P55" s="64"/>
    </row>
    <row r="56" spans="1:16" ht="15.95" customHeight="1" x14ac:dyDescent="0.2">
      <c r="D56" s="42"/>
      <c r="E56" s="202"/>
      <c r="F56" s="202"/>
      <c r="G56" s="202"/>
      <c r="H56" s="202"/>
      <c r="I56" s="202"/>
      <c r="J56" s="202"/>
      <c r="K56" s="1"/>
      <c r="L56" s="43" t="s">
        <v>71</v>
      </c>
      <c r="M56" s="403">
        <v>50</v>
      </c>
      <c r="N56" s="405">
        <f>(M56*100)/M60</f>
        <v>1.3804527885146327</v>
      </c>
      <c r="P56" s="64"/>
    </row>
    <row r="57" spans="1:16" ht="15.95" customHeight="1" x14ac:dyDescent="0.2">
      <c r="D57" s="42"/>
      <c r="E57" s="202"/>
      <c r="F57" s="202"/>
      <c r="G57" s="202"/>
      <c r="H57" s="202"/>
      <c r="I57" s="202"/>
      <c r="J57" s="202"/>
      <c r="K57" s="1"/>
      <c r="L57" s="43" t="s">
        <v>72</v>
      </c>
      <c r="M57" s="403">
        <v>1205</v>
      </c>
      <c r="N57" s="405">
        <f>(M57*100)/M60</f>
        <v>33.268912203202653</v>
      </c>
    </row>
    <row r="58" spans="1:16" ht="15.95" customHeight="1" x14ac:dyDescent="0.2">
      <c r="D58" s="399" t="s">
        <v>73</v>
      </c>
      <c r="E58" s="400"/>
      <c r="F58" s="400"/>
      <c r="G58" s="400"/>
      <c r="H58" s="400"/>
      <c r="I58" s="400"/>
      <c r="J58" s="400"/>
      <c r="K58" s="401"/>
      <c r="L58" s="402"/>
      <c r="M58" s="403">
        <v>102</v>
      </c>
      <c r="N58" s="404">
        <f>M58*100/M60</f>
        <v>2.8161236885698511</v>
      </c>
    </row>
    <row r="59" spans="1:16" ht="15.95" customHeight="1" x14ac:dyDescent="0.2">
      <c r="D59" s="44" t="s">
        <v>74</v>
      </c>
      <c r="E59" s="260"/>
      <c r="F59" s="260"/>
      <c r="G59" s="260"/>
      <c r="H59" s="260"/>
      <c r="I59" s="260"/>
      <c r="J59" s="260"/>
      <c r="K59" s="11"/>
      <c r="L59" s="12"/>
      <c r="M59" s="383">
        <v>93</v>
      </c>
      <c r="N59" s="382">
        <f>(M59*100)/M60</f>
        <v>2.567642186637217</v>
      </c>
    </row>
    <row r="60" spans="1:16" ht="15.95" customHeight="1" x14ac:dyDescent="0.2">
      <c r="D60" s="45"/>
      <c r="E60" s="46"/>
      <c r="F60" s="46"/>
      <c r="G60" s="46"/>
      <c r="H60" s="46"/>
      <c r="I60" s="46"/>
      <c r="J60" s="46"/>
      <c r="K60" s="46"/>
      <c r="L60" s="47" t="s">
        <v>63</v>
      </c>
      <c r="M60" s="48">
        <f>SUM(M53:M59)</f>
        <v>3622</v>
      </c>
      <c r="N60" s="356">
        <f>(M60*100)/M60</f>
        <v>100</v>
      </c>
    </row>
    <row r="61" spans="1:16" ht="15.95" customHeight="1" x14ac:dyDescent="0.2">
      <c r="D61" s="32" t="s">
        <v>401</v>
      </c>
      <c r="E61" s="32"/>
      <c r="F61" s="32"/>
      <c r="G61" s="32"/>
      <c r="H61" s="32"/>
    </row>
    <row r="62" spans="1:16" ht="15.95" customHeight="1" x14ac:dyDescent="0.2"/>
    <row r="63" spans="1:16" ht="15.95" customHeight="1" x14ac:dyDescent="0.2">
      <c r="A63" s="64"/>
      <c r="B63" s="64"/>
    </row>
    <row r="64" spans="1:16" ht="6.95" customHeight="1" x14ac:dyDescent="0.2"/>
    <row r="65" spans="2:19" ht="36" customHeight="1" x14ac:dyDescent="0.2">
      <c r="B65" s="64"/>
      <c r="D65" s="99" t="s">
        <v>76</v>
      </c>
      <c r="E65" s="275"/>
      <c r="F65" s="275"/>
      <c r="G65" s="275"/>
      <c r="H65" s="275"/>
      <c r="I65" s="275"/>
      <c r="J65" s="262"/>
      <c r="K65" s="50" t="s">
        <v>82</v>
      </c>
      <c r="L65" s="50" t="s">
        <v>83</v>
      </c>
      <c r="M65" s="49" t="s">
        <v>22</v>
      </c>
      <c r="N65" s="50" t="s">
        <v>84</v>
      </c>
      <c r="O65" s="49" t="s">
        <v>22</v>
      </c>
      <c r="P65" s="49" t="s">
        <v>85</v>
      </c>
    </row>
    <row r="66" spans="2:19" ht="15.95" customHeight="1" x14ac:dyDescent="0.2">
      <c r="D66" s="300" t="s">
        <v>77</v>
      </c>
      <c r="E66" s="369"/>
      <c r="F66" s="369"/>
      <c r="G66" s="369"/>
      <c r="H66" s="369"/>
      <c r="I66" s="369"/>
      <c r="J66" s="370"/>
      <c r="K66" s="365">
        <v>101</v>
      </c>
      <c r="L66" s="371">
        <v>64</v>
      </c>
      <c r="M66" s="372">
        <f>L66/K66*100</f>
        <v>63.366336633663366</v>
      </c>
      <c r="N66" s="373">
        <v>37</v>
      </c>
      <c r="O66" s="374">
        <f>N66/K66*100</f>
        <v>36.633663366336634</v>
      </c>
      <c r="P66" s="375">
        <v>0</v>
      </c>
      <c r="R66" s="64"/>
    </row>
    <row r="67" spans="2:19" ht="15.95" customHeight="1" x14ac:dyDescent="0.2">
      <c r="D67" s="406" t="s">
        <v>78</v>
      </c>
      <c r="E67" s="407"/>
      <c r="F67" s="407"/>
      <c r="G67" s="407"/>
      <c r="H67" s="407"/>
      <c r="I67" s="407"/>
      <c r="J67" s="408"/>
      <c r="K67" s="403">
        <v>158</v>
      </c>
      <c r="L67" s="409">
        <v>108</v>
      </c>
      <c r="M67" s="410">
        <f>L67/K67*100</f>
        <v>68.35443037974683</v>
      </c>
      <c r="N67" s="411">
        <v>50</v>
      </c>
      <c r="O67" s="412">
        <f>N67/K67*100</f>
        <v>31.645569620253166</v>
      </c>
      <c r="P67" s="413">
        <v>0</v>
      </c>
    </row>
    <row r="68" spans="2:19" ht="15.95" customHeight="1" x14ac:dyDescent="0.2">
      <c r="D68" s="406" t="s">
        <v>79</v>
      </c>
      <c r="E68" s="407"/>
      <c r="F68" s="407"/>
      <c r="G68" s="407"/>
      <c r="H68" s="407"/>
      <c r="I68" s="407"/>
      <c r="J68" s="408"/>
      <c r="K68" s="403">
        <v>176</v>
      </c>
      <c r="L68" s="409">
        <v>109</v>
      </c>
      <c r="M68" s="410">
        <f>L68/K68*100</f>
        <v>61.93181818181818</v>
      </c>
      <c r="N68" s="411">
        <v>60</v>
      </c>
      <c r="O68" s="412">
        <f>N68/K68*100</f>
        <v>34.090909090909086</v>
      </c>
      <c r="P68" s="413">
        <v>0</v>
      </c>
      <c r="S68" s="64"/>
    </row>
    <row r="69" spans="2:19" ht="15.95" customHeight="1" x14ac:dyDescent="0.2">
      <c r="D69" s="301" t="s">
        <v>80</v>
      </c>
      <c r="E69" s="276"/>
      <c r="F69" s="276"/>
      <c r="G69" s="276"/>
      <c r="H69" s="276"/>
      <c r="I69" s="276"/>
      <c r="J69" s="263"/>
      <c r="K69" s="383">
        <v>147</v>
      </c>
      <c r="L69" s="384">
        <v>92</v>
      </c>
      <c r="M69" s="385">
        <f>L69/K69*100</f>
        <v>62.585034013605444</v>
      </c>
      <c r="N69" s="386">
        <v>50</v>
      </c>
      <c r="O69" s="387">
        <f>N69/K69*100</f>
        <v>34.013605442176868</v>
      </c>
      <c r="P69" s="388">
        <v>0</v>
      </c>
    </row>
    <row r="70" spans="2:19" ht="15.95" customHeight="1" x14ac:dyDescent="0.2">
      <c r="D70" s="302" t="s">
        <v>81</v>
      </c>
      <c r="E70" s="277"/>
      <c r="F70" s="277"/>
      <c r="G70" s="277"/>
      <c r="H70" s="277"/>
      <c r="I70" s="277"/>
      <c r="J70" s="266"/>
      <c r="K70" s="88">
        <f>SUM(K66:K69)</f>
        <v>582</v>
      </c>
      <c r="L70" s="51">
        <f>SUM(L66:L69)</f>
        <v>373</v>
      </c>
      <c r="M70" s="357">
        <f>L70/K70*100</f>
        <v>64.089347079037807</v>
      </c>
      <c r="N70" s="52">
        <f>SUM(N66:N69)</f>
        <v>197</v>
      </c>
      <c r="O70" s="358">
        <f>N70/K70*100</f>
        <v>33.848797250859107</v>
      </c>
      <c r="P70" s="53">
        <v>0</v>
      </c>
    </row>
    <row r="71" spans="2:19" ht="15.95" customHeight="1" x14ac:dyDescent="0.2">
      <c r="D71" s="32" t="s">
        <v>401</v>
      </c>
      <c r="E71" s="32"/>
      <c r="F71" s="32"/>
      <c r="G71" s="32"/>
      <c r="H71" s="32"/>
      <c r="J71" s="82"/>
      <c r="K71" s="82"/>
      <c r="L71" s="82"/>
    </row>
    <row r="72" spans="2:19" ht="15.95" customHeight="1" x14ac:dyDescent="0.2"/>
    <row r="73" spans="2:19" ht="15.95" customHeight="1" x14ac:dyDescent="0.2">
      <c r="B73" s="64"/>
    </row>
    <row r="74" spans="2:19" ht="15.95" customHeight="1" x14ac:dyDescent="0.2"/>
    <row r="75" spans="2:19" ht="6.95" customHeight="1" x14ac:dyDescent="0.2"/>
    <row r="76" spans="2:19" ht="18" customHeight="1" x14ac:dyDescent="0.2">
      <c r="B76" s="64"/>
      <c r="D76" s="15" t="s">
        <v>86</v>
      </c>
      <c r="E76" s="110"/>
      <c r="F76" s="110"/>
      <c r="G76" s="110"/>
      <c r="H76" s="110"/>
      <c r="I76" s="110"/>
      <c r="J76" s="110"/>
      <c r="K76" s="16" t="s">
        <v>75</v>
      </c>
      <c r="L76" s="16" t="s">
        <v>22</v>
      </c>
      <c r="O76" s="64"/>
    </row>
    <row r="77" spans="2:19" ht="15.95" customHeight="1" x14ac:dyDescent="0.2">
      <c r="D77" s="42" t="s">
        <v>87</v>
      </c>
      <c r="E77" s="363"/>
      <c r="F77" s="363"/>
      <c r="G77" s="363"/>
      <c r="H77" s="363"/>
      <c r="I77" s="363"/>
      <c r="J77" s="364"/>
      <c r="K77" s="365">
        <v>53</v>
      </c>
      <c r="L77" s="359">
        <f>(K77*100)/$K$81</f>
        <v>9.1065292096219927</v>
      </c>
    </row>
    <row r="78" spans="2:19" ht="15.95" customHeight="1" x14ac:dyDescent="0.2">
      <c r="D78" s="399" t="s">
        <v>88</v>
      </c>
      <c r="E78" s="394"/>
      <c r="F78" s="394"/>
      <c r="G78" s="394"/>
      <c r="H78" s="394"/>
      <c r="I78" s="394"/>
      <c r="J78" s="395"/>
      <c r="K78" s="403">
        <v>42</v>
      </c>
      <c r="L78" s="414">
        <f>(K78*100)/$K$81</f>
        <v>7.2164948453608249</v>
      </c>
      <c r="P78" s="64"/>
    </row>
    <row r="79" spans="2:19" ht="15.95" customHeight="1" x14ac:dyDescent="0.2">
      <c r="D79" s="399" t="s">
        <v>89</v>
      </c>
      <c r="E79" s="394"/>
      <c r="F79" s="394"/>
      <c r="G79" s="394"/>
      <c r="H79" s="394"/>
      <c r="I79" s="394"/>
      <c r="J79" s="395"/>
      <c r="K79" s="403">
        <v>186</v>
      </c>
      <c r="L79" s="414">
        <f>(K79*100)/$K$81</f>
        <v>31.958762886597938</v>
      </c>
      <c r="O79" s="64"/>
    </row>
    <row r="80" spans="2:19" ht="15.95" customHeight="1" x14ac:dyDescent="0.2">
      <c r="D80" s="42" t="s">
        <v>90</v>
      </c>
      <c r="E80" s="253"/>
      <c r="F80" s="253"/>
      <c r="G80" s="253"/>
      <c r="H80" s="253"/>
      <c r="I80" s="253"/>
      <c r="J80" s="254"/>
      <c r="K80" s="383">
        <v>301</v>
      </c>
      <c r="L80" s="360">
        <f>(K80*100)/$K$81</f>
        <v>51.718213058419245</v>
      </c>
    </row>
    <row r="81" spans="2:18" ht="15.95" customHeight="1" x14ac:dyDescent="0.2">
      <c r="D81" s="27" t="s">
        <v>63</v>
      </c>
      <c r="E81" s="103"/>
      <c r="F81" s="103"/>
      <c r="G81" s="103"/>
      <c r="H81" s="103"/>
      <c r="I81" s="103"/>
      <c r="J81" s="29"/>
      <c r="K81" s="22">
        <f>SUM(K77:K80)</f>
        <v>582</v>
      </c>
      <c r="L81" s="361">
        <f>(K81*100)/$K$81</f>
        <v>100</v>
      </c>
    </row>
    <row r="82" spans="2:18" ht="15.95" customHeight="1" x14ac:dyDescent="0.2">
      <c r="D82" s="32" t="s">
        <v>401</v>
      </c>
      <c r="E82" s="32"/>
      <c r="F82" s="32"/>
      <c r="G82" s="32"/>
      <c r="H82" s="32"/>
    </row>
    <row r="83" spans="2:18" ht="15.95" customHeight="1" x14ac:dyDescent="0.2">
      <c r="D83" s="32"/>
      <c r="E83" s="32"/>
      <c r="F83" s="32"/>
      <c r="G83" s="32"/>
      <c r="H83" s="32"/>
    </row>
    <row r="84" spans="2:18" ht="15.95" customHeight="1" x14ac:dyDescent="0.2"/>
    <row r="85" spans="2:18" ht="15.95" customHeight="1" x14ac:dyDescent="0.2"/>
    <row r="86" spans="2:18" ht="6.95" customHeight="1" x14ac:dyDescent="0.2"/>
    <row r="87" spans="2:18" ht="36" customHeight="1" x14ac:dyDescent="0.2">
      <c r="D87" s="218" t="s">
        <v>62</v>
      </c>
      <c r="E87" s="219"/>
      <c r="F87" s="219"/>
      <c r="G87" s="219"/>
      <c r="H87" s="219"/>
      <c r="I87" s="219"/>
      <c r="J87" s="265"/>
      <c r="K87" s="41" t="s">
        <v>63</v>
      </c>
      <c r="L87" s="55" t="s">
        <v>91</v>
      </c>
      <c r="M87" s="55" t="s">
        <v>92</v>
      </c>
      <c r="N87" s="226" t="s">
        <v>93</v>
      </c>
      <c r="O87" s="226" t="s">
        <v>94</v>
      </c>
    </row>
    <row r="88" spans="2:18" ht="15.95" customHeight="1" x14ac:dyDescent="0.2">
      <c r="B88" s="64"/>
      <c r="D88" s="362" t="s">
        <v>3</v>
      </c>
      <c r="E88" s="363"/>
      <c r="F88" s="363"/>
      <c r="G88" s="363"/>
      <c r="H88" s="363"/>
      <c r="I88" s="363"/>
      <c r="J88" s="364"/>
      <c r="K88" s="94">
        <v>10</v>
      </c>
      <c r="L88" s="371">
        <v>5</v>
      </c>
      <c r="M88" s="371">
        <v>5</v>
      </c>
      <c r="N88" s="373">
        <v>6</v>
      </c>
      <c r="O88" s="373">
        <v>4</v>
      </c>
    </row>
    <row r="89" spans="2:18" ht="15.95" customHeight="1" x14ac:dyDescent="0.2">
      <c r="D89" s="393" t="s">
        <v>2</v>
      </c>
      <c r="E89" s="394"/>
      <c r="F89" s="394"/>
      <c r="G89" s="394"/>
      <c r="H89" s="394"/>
      <c r="I89" s="394"/>
      <c r="J89" s="395"/>
      <c r="K89" s="415">
        <v>202</v>
      </c>
      <c r="L89" s="409">
        <v>117</v>
      </c>
      <c r="M89" s="409">
        <v>85</v>
      </c>
      <c r="N89" s="411">
        <v>121</v>
      </c>
      <c r="O89" s="411">
        <v>81</v>
      </c>
      <c r="R89" s="64"/>
    </row>
    <row r="90" spans="2:18" ht="15.95" customHeight="1" x14ac:dyDescent="0.2">
      <c r="D90" s="393" t="s">
        <v>0</v>
      </c>
      <c r="E90" s="394"/>
      <c r="F90" s="394"/>
      <c r="G90" s="394"/>
      <c r="H90" s="394"/>
      <c r="I90" s="394"/>
      <c r="J90" s="395"/>
      <c r="K90" s="415">
        <v>240</v>
      </c>
      <c r="L90" s="409">
        <v>139</v>
      </c>
      <c r="M90" s="409">
        <v>101</v>
      </c>
      <c r="N90" s="411">
        <v>131</v>
      </c>
      <c r="O90" s="411">
        <v>109</v>
      </c>
      <c r="R90" s="64"/>
    </row>
    <row r="91" spans="2:18" ht="15.95" customHeight="1" x14ac:dyDescent="0.2">
      <c r="D91" s="393" t="s">
        <v>1</v>
      </c>
      <c r="E91" s="394"/>
      <c r="F91" s="394"/>
      <c r="G91" s="394"/>
      <c r="H91" s="394"/>
      <c r="I91" s="394"/>
      <c r="J91" s="395"/>
      <c r="K91" s="415">
        <v>63</v>
      </c>
      <c r="L91" s="409">
        <v>37</v>
      </c>
      <c r="M91" s="409">
        <v>26</v>
      </c>
      <c r="N91" s="411">
        <v>29</v>
      </c>
      <c r="O91" s="411">
        <v>34</v>
      </c>
    </row>
    <row r="92" spans="2:18" ht="15.95" customHeight="1" x14ac:dyDescent="0.2">
      <c r="D92" s="393" t="s">
        <v>16</v>
      </c>
      <c r="E92" s="394"/>
      <c r="F92" s="394"/>
      <c r="G92" s="394"/>
      <c r="H92" s="394"/>
      <c r="I92" s="394"/>
      <c r="J92" s="395"/>
      <c r="K92" s="415">
        <v>9</v>
      </c>
      <c r="L92" s="409">
        <v>6</v>
      </c>
      <c r="M92" s="409">
        <v>3</v>
      </c>
      <c r="N92" s="411">
        <v>5</v>
      </c>
      <c r="O92" s="411">
        <v>4</v>
      </c>
    </row>
    <row r="93" spans="2:18" ht="15.95" customHeight="1" x14ac:dyDescent="0.2">
      <c r="D93" s="252" t="s">
        <v>4</v>
      </c>
      <c r="E93" s="253"/>
      <c r="F93" s="253"/>
      <c r="G93" s="253"/>
      <c r="H93" s="253"/>
      <c r="I93" s="253"/>
      <c r="J93" s="254"/>
      <c r="K93" s="56">
        <v>58</v>
      </c>
      <c r="L93" s="384">
        <v>40</v>
      </c>
      <c r="M93" s="384">
        <v>18</v>
      </c>
      <c r="N93" s="386">
        <v>41</v>
      </c>
      <c r="O93" s="386">
        <v>17</v>
      </c>
    </row>
    <row r="94" spans="2:18" ht="15.95" customHeight="1" x14ac:dyDescent="0.2">
      <c r="D94" s="40" t="s">
        <v>81</v>
      </c>
      <c r="E94" s="103"/>
      <c r="F94" s="103"/>
      <c r="G94" s="103"/>
      <c r="H94" s="103"/>
      <c r="I94" s="103"/>
      <c r="J94" s="29"/>
      <c r="K94" s="57">
        <f>SUM(K88:K93)</f>
        <v>582</v>
      </c>
      <c r="L94" s="58">
        <f>SUM(L88:L93)</f>
        <v>344</v>
      </c>
      <c r="M94" s="58">
        <f>SUM(M88:M93)</f>
        <v>238</v>
      </c>
      <c r="N94" s="59">
        <f>SUM(N88:N93)</f>
        <v>333</v>
      </c>
      <c r="O94" s="59">
        <f>SUM(O88:O93)</f>
        <v>249</v>
      </c>
    </row>
    <row r="95" spans="2:18" ht="15.95" customHeight="1" x14ac:dyDescent="0.2">
      <c r="D95" s="32" t="s">
        <v>401</v>
      </c>
      <c r="E95" s="32"/>
      <c r="F95" s="32"/>
      <c r="G95" s="32"/>
    </row>
    <row r="96" spans="2:18" ht="15.95" customHeight="1" x14ac:dyDescent="0.2"/>
    <row r="97" spans="2:20" ht="15.95" customHeight="1" x14ac:dyDescent="0.2">
      <c r="B97" s="64"/>
    </row>
    <row r="98" spans="2:20" ht="15.95" customHeight="1" x14ac:dyDescent="0.2">
      <c r="B98" s="64"/>
    </row>
    <row r="99" spans="2:20" ht="6.95" customHeight="1" x14ac:dyDescent="0.2"/>
    <row r="100" spans="2:20" ht="18" customHeight="1" x14ac:dyDescent="0.2">
      <c r="D100" s="15" t="s">
        <v>95</v>
      </c>
      <c r="E100" s="13"/>
      <c r="F100" s="13"/>
      <c r="G100" s="13"/>
      <c r="H100" s="13"/>
      <c r="I100" s="13"/>
      <c r="J100" s="14"/>
      <c r="K100" s="14"/>
      <c r="L100" s="16" t="s">
        <v>96</v>
      </c>
      <c r="M100" s="16" t="s">
        <v>97</v>
      </c>
      <c r="N100" s="16" t="s">
        <v>98</v>
      </c>
      <c r="O100" s="16" t="s">
        <v>99</v>
      </c>
      <c r="P100" s="16" t="s">
        <v>63</v>
      </c>
    </row>
    <row r="101" spans="2:20" ht="16.5" customHeight="1" x14ac:dyDescent="0.2">
      <c r="B101" s="64"/>
      <c r="D101" s="362" t="s">
        <v>100</v>
      </c>
      <c r="E101" s="363"/>
      <c r="F101" s="363"/>
      <c r="G101" s="363"/>
      <c r="H101" s="363"/>
      <c r="I101" s="363"/>
      <c r="J101" s="317"/>
      <c r="K101" s="364"/>
      <c r="L101" s="365">
        <v>1</v>
      </c>
      <c r="M101" s="365">
        <v>0</v>
      </c>
      <c r="N101" s="365">
        <v>1</v>
      </c>
      <c r="O101" s="365">
        <v>0</v>
      </c>
      <c r="P101" s="92">
        <f>SUM(L101:O101)</f>
        <v>2</v>
      </c>
      <c r="R101" s="1"/>
      <c r="S101" s="1"/>
      <c r="T101" s="1"/>
    </row>
    <row r="102" spans="2:20" ht="16.5" customHeight="1" x14ac:dyDescent="0.2">
      <c r="C102" s="64"/>
      <c r="D102" s="393" t="s">
        <v>101</v>
      </c>
      <c r="E102" s="394"/>
      <c r="F102" s="394"/>
      <c r="G102" s="394"/>
      <c r="H102" s="394"/>
      <c r="I102" s="394"/>
      <c r="J102" s="416"/>
      <c r="K102" s="395"/>
      <c r="L102" s="403">
        <v>0</v>
      </c>
      <c r="M102" s="403">
        <v>0</v>
      </c>
      <c r="N102" s="403">
        <v>0</v>
      </c>
      <c r="O102" s="403">
        <v>0</v>
      </c>
      <c r="P102" s="417">
        <f t="shared" ref="P102:P115" si="9">SUM(L102:O102)</f>
        <v>0</v>
      </c>
      <c r="R102" s="1"/>
      <c r="S102" s="79"/>
      <c r="T102" s="1"/>
    </row>
    <row r="103" spans="2:20" ht="16.5" customHeight="1" x14ac:dyDescent="0.2">
      <c r="B103" s="64"/>
      <c r="D103" s="393" t="s">
        <v>102</v>
      </c>
      <c r="E103" s="394"/>
      <c r="F103" s="394"/>
      <c r="G103" s="394"/>
      <c r="H103" s="394"/>
      <c r="I103" s="394"/>
      <c r="J103" s="416"/>
      <c r="K103" s="395"/>
      <c r="L103" s="403">
        <v>0</v>
      </c>
      <c r="M103" s="403">
        <v>0</v>
      </c>
      <c r="N103" s="403">
        <v>0</v>
      </c>
      <c r="O103" s="403">
        <v>0</v>
      </c>
      <c r="P103" s="417">
        <f t="shared" si="9"/>
        <v>0</v>
      </c>
      <c r="R103" s="1"/>
      <c r="S103" s="60"/>
      <c r="T103" s="1"/>
    </row>
    <row r="104" spans="2:20" ht="27" customHeight="1" x14ac:dyDescent="0.2">
      <c r="C104" s="64"/>
      <c r="D104" s="572" t="s">
        <v>103</v>
      </c>
      <c r="E104" s="573"/>
      <c r="F104" s="573"/>
      <c r="G104" s="573"/>
      <c r="H104" s="573"/>
      <c r="I104" s="573"/>
      <c r="J104" s="573"/>
      <c r="K104" s="574"/>
      <c r="L104" s="403">
        <v>475</v>
      </c>
      <c r="M104" s="403">
        <v>582</v>
      </c>
      <c r="N104" s="403">
        <v>541</v>
      </c>
      <c r="O104" s="403">
        <v>471</v>
      </c>
      <c r="P104" s="417">
        <f t="shared" si="9"/>
        <v>2069</v>
      </c>
      <c r="R104" s="1"/>
      <c r="S104" s="79"/>
      <c r="T104" s="1"/>
    </row>
    <row r="105" spans="2:20" ht="27" customHeight="1" x14ac:dyDescent="0.2">
      <c r="D105" s="572" t="s">
        <v>104</v>
      </c>
      <c r="E105" s="573"/>
      <c r="F105" s="573"/>
      <c r="G105" s="573"/>
      <c r="H105" s="573"/>
      <c r="I105" s="573"/>
      <c r="J105" s="573"/>
      <c r="K105" s="574"/>
      <c r="L105" s="403">
        <v>120</v>
      </c>
      <c r="M105" s="403">
        <v>154</v>
      </c>
      <c r="N105" s="403">
        <v>163</v>
      </c>
      <c r="O105" s="403">
        <v>103</v>
      </c>
      <c r="P105" s="417">
        <f t="shared" si="9"/>
        <v>540</v>
      </c>
      <c r="R105" s="1"/>
      <c r="S105" s="1"/>
      <c r="T105" s="1"/>
    </row>
    <row r="106" spans="2:20" ht="27" customHeight="1" x14ac:dyDescent="0.2">
      <c r="D106" s="572" t="s">
        <v>105</v>
      </c>
      <c r="E106" s="573"/>
      <c r="F106" s="573"/>
      <c r="G106" s="573"/>
      <c r="H106" s="573"/>
      <c r="I106" s="573"/>
      <c r="J106" s="573"/>
      <c r="K106" s="574"/>
      <c r="L106" s="403">
        <v>65</v>
      </c>
      <c r="M106" s="403">
        <v>56</v>
      </c>
      <c r="N106" s="403">
        <v>69</v>
      </c>
      <c r="O106" s="403">
        <v>83</v>
      </c>
      <c r="P106" s="417">
        <f t="shared" si="9"/>
        <v>273</v>
      </c>
      <c r="R106" s="64"/>
    </row>
    <row r="107" spans="2:20" ht="16.5" customHeight="1" x14ac:dyDescent="0.2">
      <c r="D107" s="393" t="s">
        <v>106</v>
      </c>
      <c r="E107" s="394"/>
      <c r="F107" s="394"/>
      <c r="G107" s="394"/>
      <c r="H107" s="394"/>
      <c r="I107" s="394"/>
      <c r="J107" s="416"/>
      <c r="K107" s="395"/>
      <c r="L107" s="403">
        <v>103</v>
      </c>
      <c r="M107" s="403">
        <v>138</v>
      </c>
      <c r="N107" s="403">
        <v>152</v>
      </c>
      <c r="O107" s="403">
        <v>142</v>
      </c>
      <c r="P107" s="417">
        <f t="shared" si="9"/>
        <v>535</v>
      </c>
    </row>
    <row r="108" spans="2:20" ht="27" customHeight="1" x14ac:dyDescent="0.2">
      <c r="D108" s="572" t="s">
        <v>107</v>
      </c>
      <c r="E108" s="573"/>
      <c r="F108" s="573"/>
      <c r="G108" s="573"/>
      <c r="H108" s="573"/>
      <c r="I108" s="573"/>
      <c r="J108" s="573"/>
      <c r="K108" s="574"/>
      <c r="L108" s="403">
        <v>14</v>
      </c>
      <c r="M108" s="403">
        <v>25</v>
      </c>
      <c r="N108" s="403">
        <v>17</v>
      </c>
      <c r="O108" s="403">
        <v>15</v>
      </c>
      <c r="P108" s="417">
        <f t="shared" si="9"/>
        <v>71</v>
      </c>
    </row>
    <row r="109" spans="2:20" ht="16.5" customHeight="1" x14ac:dyDescent="0.2">
      <c r="D109" s="393" t="s">
        <v>108</v>
      </c>
      <c r="E109" s="394"/>
      <c r="F109" s="394"/>
      <c r="G109" s="394"/>
      <c r="H109" s="394"/>
      <c r="I109" s="394"/>
      <c r="J109" s="416"/>
      <c r="K109" s="395"/>
      <c r="L109" s="403">
        <v>0</v>
      </c>
      <c r="M109" s="403">
        <v>3</v>
      </c>
      <c r="N109" s="403">
        <v>1</v>
      </c>
      <c r="O109" s="403">
        <v>6</v>
      </c>
      <c r="P109" s="417">
        <f t="shared" si="9"/>
        <v>10</v>
      </c>
    </row>
    <row r="110" spans="2:20" ht="27" customHeight="1" x14ac:dyDescent="0.2">
      <c r="D110" s="575" t="s">
        <v>109</v>
      </c>
      <c r="E110" s="573"/>
      <c r="F110" s="573"/>
      <c r="G110" s="573"/>
      <c r="H110" s="573"/>
      <c r="I110" s="573"/>
      <c r="J110" s="573"/>
      <c r="K110" s="574"/>
      <c r="L110" s="403">
        <v>2</v>
      </c>
      <c r="M110" s="403">
        <v>2</v>
      </c>
      <c r="N110" s="403">
        <v>1</v>
      </c>
      <c r="O110" s="403">
        <v>2</v>
      </c>
      <c r="P110" s="417">
        <f t="shared" si="9"/>
        <v>7</v>
      </c>
    </row>
    <row r="111" spans="2:20" ht="16.5" customHeight="1" x14ac:dyDescent="0.2">
      <c r="D111" s="393" t="s">
        <v>110</v>
      </c>
      <c r="E111" s="418"/>
      <c r="F111" s="418"/>
      <c r="G111" s="418"/>
      <c r="H111" s="418"/>
      <c r="I111" s="418"/>
      <c r="J111" s="416"/>
      <c r="K111" s="395"/>
      <c r="L111" s="403">
        <v>1</v>
      </c>
      <c r="M111" s="403">
        <v>2</v>
      </c>
      <c r="N111" s="403">
        <v>0</v>
      </c>
      <c r="O111" s="403">
        <v>0</v>
      </c>
      <c r="P111" s="417">
        <f t="shared" si="9"/>
        <v>3</v>
      </c>
    </row>
    <row r="112" spans="2:20" ht="16.5" customHeight="1" x14ac:dyDescent="0.2">
      <c r="D112" s="572" t="s">
        <v>111</v>
      </c>
      <c r="E112" s="573"/>
      <c r="F112" s="573"/>
      <c r="G112" s="573"/>
      <c r="H112" s="573"/>
      <c r="I112" s="573"/>
      <c r="J112" s="573"/>
      <c r="K112" s="574"/>
      <c r="L112" s="403">
        <v>2</v>
      </c>
      <c r="M112" s="403">
        <v>0</v>
      </c>
      <c r="N112" s="403">
        <v>1</v>
      </c>
      <c r="O112" s="403">
        <v>3</v>
      </c>
      <c r="P112" s="417">
        <f t="shared" si="9"/>
        <v>6</v>
      </c>
    </row>
    <row r="113" spans="1:18" ht="16.5" customHeight="1" x14ac:dyDescent="0.2">
      <c r="D113" s="393" t="s">
        <v>112</v>
      </c>
      <c r="E113" s="394"/>
      <c r="F113" s="394"/>
      <c r="G113" s="394"/>
      <c r="H113" s="394"/>
      <c r="I113" s="394"/>
      <c r="J113" s="416"/>
      <c r="K113" s="395"/>
      <c r="L113" s="403">
        <v>111</v>
      </c>
      <c r="M113" s="403">
        <v>87</v>
      </c>
      <c r="N113" s="403">
        <v>107</v>
      </c>
      <c r="O113" s="403">
        <v>84</v>
      </c>
      <c r="P113" s="417">
        <f t="shared" si="9"/>
        <v>389</v>
      </c>
    </row>
    <row r="114" spans="1:18" ht="16.5" customHeight="1" x14ac:dyDescent="0.2">
      <c r="D114" s="393" t="s">
        <v>113</v>
      </c>
      <c r="E114" s="394"/>
      <c r="F114" s="394"/>
      <c r="G114" s="394"/>
      <c r="H114" s="394"/>
      <c r="I114" s="394"/>
      <c r="J114" s="416"/>
      <c r="K114" s="395"/>
      <c r="L114" s="403">
        <v>55</v>
      </c>
      <c r="M114" s="403">
        <v>69</v>
      </c>
      <c r="N114" s="403">
        <v>79</v>
      </c>
      <c r="O114" s="403">
        <v>93</v>
      </c>
      <c r="P114" s="417">
        <f t="shared" si="9"/>
        <v>296</v>
      </c>
    </row>
    <row r="115" spans="1:18" ht="16.5" customHeight="1" x14ac:dyDescent="0.2">
      <c r="D115" s="252" t="s">
        <v>114</v>
      </c>
      <c r="E115" s="253"/>
      <c r="F115" s="253"/>
      <c r="G115" s="253"/>
      <c r="H115" s="253"/>
      <c r="I115" s="253"/>
      <c r="J115" s="3"/>
      <c r="K115" s="254"/>
      <c r="L115" s="383">
        <v>26</v>
      </c>
      <c r="M115" s="383">
        <v>47</v>
      </c>
      <c r="N115" s="383">
        <v>40</v>
      </c>
      <c r="O115" s="383">
        <v>37</v>
      </c>
      <c r="P115" s="192">
        <f t="shared" si="9"/>
        <v>150</v>
      </c>
    </row>
    <row r="116" spans="1:18" ht="15.95" customHeight="1" x14ac:dyDescent="0.2">
      <c r="D116" s="54"/>
      <c r="E116" s="261"/>
      <c r="F116" s="261"/>
      <c r="G116" s="261"/>
      <c r="H116" s="261"/>
      <c r="I116" s="261"/>
      <c r="J116" s="103" t="s">
        <v>63</v>
      </c>
      <c r="K116" s="29"/>
      <c r="L116" s="37">
        <f>SUM(L101:L115)</f>
        <v>975</v>
      </c>
      <c r="M116" s="22">
        <f>SUM(M101:M115)</f>
        <v>1165</v>
      </c>
      <c r="N116" s="22">
        <f>SUM(N101:N115)</f>
        <v>1172</v>
      </c>
      <c r="O116" s="22">
        <f>SUM(O101:O115)</f>
        <v>1039</v>
      </c>
      <c r="P116" s="22">
        <f>SUM(P101:P115)</f>
        <v>4351</v>
      </c>
    </row>
    <row r="117" spans="1:18" ht="15.95" customHeight="1" x14ac:dyDescent="0.2">
      <c r="D117" s="32" t="s">
        <v>401</v>
      </c>
      <c r="E117" s="32"/>
      <c r="F117" s="32"/>
      <c r="G117" s="32"/>
    </row>
    <row r="118" spans="1:18" ht="15.95" customHeight="1" x14ac:dyDescent="0.2">
      <c r="D118" s="32"/>
      <c r="E118" s="32"/>
      <c r="F118" s="32"/>
      <c r="G118" s="32"/>
    </row>
    <row r="119" spans="1:18" ht="15.95" customHeight="1" x14ac:dyDescent="0.2">
      <c r="B119" s="64"/>
      <c r="D119" s="32"/>
      <c r="E119" s="32"/>
      <c r="F119" s="32"/>
      <c r="G119" s="32"/>
    </row>
    <row r="120" spans="1:18" ht="15.95" customHeight="1" x14ac:dyDescent="0.2">
      <c r="B120" s="64"/>
      <c r="D120" s="32"/>
      <c r="E120" s="32"/>
      <c r="F120" s="32"/>
      <c r="G120" s="32"/>
    </row>
    <row r="121" spans="1:18" ht="6.95" customHeight="1" x14ac:dyDescent="0.2"/>
    <row r="122" spans="1:18" ht="18" customHeight="1" x14ac:dyDescent="0.2">
      <c r="D122" s="49" t="s">
        <v>95</v>
      </c>
      <c r="E122" s="290"/>
      <c r="F122" s="290"/>
      <c r="G122" s="290"/>
      <c r="H122" s="343"/>
      <c r="I122" s="290"/>
      <c r="J122" s="291"/>
      <c r="K122" s="16" t="s">
        <v>96</v>
      </c>
      <c r="L122" s="16" t="s">
        <v>97</v>
      </c>
      <c r="M122" s="16" t="s">
        <v>98</v>
      </c>
      <c r="N122" s="16" t="s">
        <v>99</v>
      </c>
      <c r="O122" s="49" t="s">
        <v>63</v>
      </c>
    </row>
    <row r="123" spans="1:18" ht="15.95" customHeight="1" x14ac:dyDescent="0.2">
      <c r="A123" s="64"/>
      <c r="B123" s="64"/>
      <c r="C123" s="64"/>
      <c r="D123" s="303" t="s">
        <v>115</v>
      </c>
      <c r="E123" s="3"/>
      <c r="F123" s="3"/>
      <c r="G123" s="3"/>
      <c r="H123" s="3"/>
      <c r="I123" s="3"/>
      <c r="J123" s="150"/>
      <c r="K123" s="376">
        <v>37</v>
      </c>
      <c r="L123" s="376">
        <v>35</v>
      </c>
      <c r="M123" s="376">
        <v>40</v>
      </c>
      <c r="N123" s="376">
        <v>33</v>
      </c>
      <c r="O123" s="94">
        <f>SUM(K123:N123)</f>
        <v>145</v>
      </c>
      <c r="R123" s="64"/>
    </row>
    <row r="124" spans="1:18" ht="15.95" customHeight="1" x14ac:dyDescent="0.2">
      <c r="D124" s="419" t="s">
        <v>116</v>
      </c>
      <c r="E124" s="416"/>
      <c r="F124" s="416"/>
      <c r="G124" s="416"/>
      <c r="H124" s="416"/>
      <c r="I124" s="416"/>
      <c r="J124" s="420"/>
      <c r="K124" s="421">
        <v>9</v>
      </c>
      <c r="L124" s="421">
        <v>8</v>
      </c>
      <c r="M124" s="421">
        <v>17</v>
      </c>
      <c r="N124" s="421">
        <v>2</v>
      </c>
      <c r="O124" s="415">
        <f>SUM(K124:N124)</f>
        <v>36</v>
      </c>
      <c r="R124" s="104"/>
    </row>
    <row r="125" spans="1:18" ht="15.95" customHeight="1" x14ac:dyDescent="0.2">
      <c r="D125" s="304" t="s">
        <v>114</v>
      </c>
      <c r="E125" s="3"/>
      <c r="F125" s="3"/>
      <c r="G125" s="3"/>
      <c r="H125" s="3"/>
      <c r="I125" s="3"/>
      <c r="J125" s="150"/>
      <c r="K125" s="389">
        <v>1</v>
      </c>
      <c r="L125" s="389">
        <v>53</v>
      </c>
      <c r="M125" s="389">
        <v>10</v>
      </c>
      <c r="N125" s="389">
        <v>5</v>
      </c>
      <c r="O125" s="56">
        <f>SUM(K125:N125)</f>
        <v>69</v>
      </c>
    </row>
    <row r="126" spans="1:18" ht="15.95" customHeight="1" x14ac:dyDescent="0.2">
      <c r="D126" s="40" t="s">
        <v>81</v>
      </c>
      <c r="E126" s="103"/>
      <c r="F126" s="103"/>
      <c r="G126" s="103"/>
      <c r="H126" s="103"/>
      <c r="I126" s="103"/>
      <c r="J126" s="29"/>
      <c r="K126" s="105">
        <f>SUM(K123:K125)</f>
        <v>47</v>
      </c>
      <c r="L126" s="105">
        <f>SUM(L123:L125)</f>
        <v>96</v>
      </c>
      <c r="M126" s="105">
        <f>SUM(M123:M125)</f>
        <v>67</v>
      </c>
      <c r="N126" s="105">
        <f>SUM(N123:N125)</f>
        <v>40</v>
      </c>
      <c r="O126" s="193">
        <f>SUM(K126:N126)</f>
        <v>250</v>
      </c>
    </row>
    <row r="127" spans="1:18" ht="15.95" customHeight="1" x14ac:dyDescent="0.2">
      <c r="D127" s="61" t="s">
        <v>401</v>
      </c>
      <c r="E127" s="61"/>
      <c r="F127" s="61"/>
      <c r="G127" s="61"/>
      <c r="H127" s="61"/>
      <c r="I127" s="62"/>
      <c r="J127" s="62"/>
      <c r="K127" s="62"/>
      <c r="L127" s="62"/>
      <c r="M127" s="62"/>
    </row>
    <row r="128" spans="1:18" ht="15.95" customHeight="1" x14ac:dyDescent="0.2">
      <c r="D128" s="61"/>
      <c r="E128" s="61"/>
      <c r="F128" s="61"/>
      <c r="G128" s="61"/>
      <c r="H128" s="61"/>
      <c r="I128" s="62"/>
      <c r="J128" s="62"/>
      <c r="K128" s="62"/>
      <c r="L128" s="62"/>
      <c r="M128" s="62"/>
    </row>
    <row r="129" spans="2:19" ht="15.95" customHeight="1" x14ac:dyDescent="0.2">
      <c r="B129" s="64"/>
    </row>
    <row r="130" spans="2:19" ht="15.95" customHeight="1" x14ac:dyDescent="0.2"/>
    <row r="131" spans="2:19" ht="6.95" customHeight="1" x14ac:dyDescent="0.2"/>
    <row r="132" spans="2:19" ht="18" customHeight="1" x14ac:dyDescent="0.2">
      <c r="B132" s="64"/>
      <c r="D132" s="259"/>
      <c r="E132" s="290"/>
      <c r="F132" s="290"/>
      <c r="G132" s="290"/>
      <c r="H132" s="343"/>
      <c r="I132" s="274"/>
      <c r="J132" s="258"/>
      <c r="K132" s="16" t="s">
        <v>119</v>
      </c>
      <c r="L132" s="16" t="s">
        <v>120</v>
      </c>
      <c r="M132" s="16" t="s">
        <v>63</v>
      </c>
    </row>
    <row r="133" spans="2:19" ht="15.95" customHeight="1" x14ac:dyDescent="0.2">
      <c r="D133" s="93" t="s">
        <v>117</v>
      </c>
      <c r="E133" s="3"/>
      <c r="F133" s="3"/>
      <c r="G133" s="3"/>
      <c r="H133" s="3"/>
      <c r="I133" s="3"/>
      <c r="J133" s="150"/>
      <c r="K133" s="93">
        <v>372</v>
      </c>
      <c r="L133" s="93">
        <v>303</v>
      </c>
      <c r="M133" s="94">
        <f>K133+L133</f>
        <v>675</v>
      </c>
    </row>
    <row r="134" spans="2:19" ht="15.95" customHeight="1" x14ac:dyDescent="0.2">
      <c r="B134" s="64"/>
      <c r="D134" s="423" t="s">
        <v>118</v>
      </c>
      <c r="E134" s="424"/>
      <c r="F134" s="424"/>
      <c r="G134" s="424"/>
      <c r="H134" s="424"/>
      <c r="I134" s="424"/>
      <c r="J134" s="425"/>
      <c r="K134" s="423">
        <v>25</v>
      </c>
      <c r="L134" s="423">
        <v>14</v>
      </c>
      <c r="M134" s="426">
        <f>K134+L134</f>
        <v>39</v>
      </c>
      <c r="N134" s="64"/>
      <c r="O134" s="64"/>
    </row>
    <row r="135" spans="2:19" ht="15.95" customHeight="1" x14ac:dyDescent="0.2">
      <c r="D135" s="40" t="s">
        <v>81</v>
      </c>
      <c r="E135" s="103"/>
      <c r="F135" s="103"/>
      <c r="G135" s="103"/>
      <c r="H135" s="103"/>
      <c r="I135" s="103"/>
      <c r="J135" s="29"/>
      <c r="K135" s="57">
        <f>SUM(K133:K134)</f>
        <v>397</v>
      </c>
      <c r="L135" s="57">
        <f>SUM(L133:L134)</f>
        <v>317</v>
      </c>
      <c r="M135" s="57">
        <f>K135+L135</f>
        <v>714</v>
      </c>
    </row>
    <row r="136" spans="2:19" ht="15.95" customHeight="1" x14ac:dyDescent="0.2">
      <c r="D136" s="61" t="s">
        <v>401</v>
      </c>
      <c r="E136" s="61"/>
      <c r="F136" s="61"/>
      <c r="G136" s="61"/>
      <c r="H136" s="61"/>
    </row>
    <row r="137" spans="2:19" ht="15.95" customHeight="1" x14ac:dyDescent="0.2"/>
    <row r="138" spans="2:19" ht="15.75" customHeight="1" x14ac:dyDescent="0.2">
      <c r="B138" s="64"/>
      <c r="Q138" s="64"/>
    </row>
    <row r="139" spans="2:19" ht="15.75" customHeight="1" x14ac:dyDescent="0.2">
      <c r="B139" s="64"/>
      <c r="Q139" s="64"/>
    </row>
    <row r="140" spans="2:19" ht="6.95" customHeight="1" x14ac:dyDescent="0.2"/>
    <row r="141" spans="2:19" ht="36" customHeight="1" x14ac:dyDescent="0.2">
      <c r="C141" s="64"/>
      <c r="D141" s="16" t="s">
        <v>76</v>
      </c>
      <c r="E141" s="290"/>
      <c r="F141" s="290"/>
      <c r="G141" s="290"/>
      <c r="H141" s="343"/>
      <c r="I141" s="274"/>
      <c r="J141" s="258"/>
      <c r="K141" s="63" t="s">
        <v>125</v>
      </c>
      <c r="L141" s="63" t="s">
        <v>126</v>
      </c>
      <c r="M141" s="63" t="s">
        <v>127</v>
      </c>
      <c r="N141" s="63" t="s">
        <v>128</v>
      </c>
      <c r="O141" s="63" t="s">
        <v>129</v>
      </c>
      <c r="P141" s="63" t="s">
        <v>114</v>
      </c>
    </row>
    <row r="142" spans="2:19" ht="15.95" customHeight="1" x14ac:dyDescent="0.2">
      <c r="B142" s="64"/>
      <c r="D142" s="300" t="s">
        <v>121</v>
      </c>
      <c r="E142" s="377"/>
      <c r="F142" s="377"/>
      <c r="G142" s="377"/>
      <c r="H142" s="377"/>
      <c r="I142" s="377"/>
      <c r="J142" s="378"/>
      <c r="K142" s="379">
        <v>7.0000000000000001E-3</v>
      </c>
      <c r="L142" s="379">
        <v>0.17699999999999999</v>
      </c>
      <c r="M142" s="379">
        <v>2.7E-2</v>
      </c>
      <c r="N142" s="379">
        <v>0.34499999999999997</v>
      </c>
      <c r="O142" s="379">
        <v>0.29599999999999999</v>
      </c>
      <c r="P142" s="379">
        <v>0.14799999999999999</v>
      </c>
    </row>
    <row r="143" spans="2:19" ht="15.95" customHeight="1" x14ac:dyDescent="0.2">
      <c r="B143" s="64"/>
      <c r="D143" s="406" t="s">
        <v>122</v>
      </c>
      <c r="E143" s="407"/>
      <c r="F143" s="407"/>
      <c r="G143" s="407"/>
      <c r="H143" s="407"/>
      <c r="I143" s="407"/>
      <c r="J143" s="408"/>
      <c r="K143" s="422">
        <v>1.7999999999999999E-2</v>
      </c>
      <c r="L143" s="422">
        <v>0.22</v>
      </c>
      <c r="M143" s="422">
        <v>1.7999999999999999E-2</v>
      </c>
      <c r="N143" s="422">
        <v>0.432</v>
      </c>
      <c r="O143" s="422">
        <v>0.23599999999999999</v>
      </c>
      <c r="P143" s="422">
        <v>7.6999999999999999E-2</v>
      </c>
      <c r="S143" s="64"/>
    </row>
    <row r="144" spans="2:19" ht="15.95" customHeight="1" x14ac:dyDescent="0.2">
      <c r="D144" s="406" t="s">
        <v>123</v>
      </c>
      <c r="E144" s="407"/>
      <c r="F144" s="407"/>
      <c r="G144" s="407"/>
      <c r="H144" s="407"/>
      <c r="I144" s="407"/>
      <c r="J144" s="408"/>
      <c r="K144" s="422">
        <v>7.9365079365079361E-3</v>
      </c>
      <c r="L144" s="422">
        <v>0.17573696145124718</v>
      </c>
      <c r="M144" s="422">
        <v>3.6281179138321996E-2</v>
      </c>
      <c r="N144" s="422">
        <v>0.34920634920634919</v>
      </c>
      <c r="O144" s="422">
        <v>0.20521541950113378</v>
      </c>
      <c r="P144" s="422">
        <v>0.22562358276643998</v>
      </c>
    </row>
    <row r="145" spans="4:16" ht="15.95" customHeight="1" x14ac:dyDescent="0.2">
      <c r="D145" s="301" t="s">
        <v>124</v>
      </c>
      <c r="E145" s="278"/>
      <c r="F145" s="278"/>
      <c r="G145" s="278"/>
      <c r="H145" s="278"/>
      <c r="I145" s="278"/>
      <c r="J145" s="264"/>
      <c r="K145" s="390">
        <v>0.01</v>
      </c>
      <c r="L145" s="390">
        <v>0.17199999999999999</v>
      </c>
      <c r="M145" s="390">
        <v>8.9999999999999993E-3</v>
      </c>
      <c r="N145" s="390">
        <v>0.45300000000000001</v>
      </c>
      <c r="O145" s="390">
        <v>0.21</v>
      </c>
      <c r="P145" s="390">
        <v>0.14499999999999999</v>
      </c>
    </row>
    <row r="146" spans="4:16" ht="15.95" customHeight="1" x14ac:dyDescent="0.2">
      <c r="D146" s="61" t="s">
        <v>401</v>
      </c>
      <c r="E146" s="61"/>
    </row>
    <row r="147" spans="4:16" ht="15.95" customHeight="1" x14ac:dyDescent="0.2">
      <c r="D147" s="74"/>
    </row>
    <row r="148" spans="4:16" ht="15.95" customHeight="1" x14ac:dyDescent="0.2"/>
    <row r="149" spans="4:16" ht="15.95" customHeight="1" x14ac:dyDescent="0.2"/>
    <row r="150" spans="4:16" ht="15.95" customHeight="1" x14ac:dyDescent="0.2"/>
    <row r="151" spans="4:16" ht="15.95" customHeight="1" x14ac:dyDescent="0.2"/>
    <row r="152" spans="4:16" ht="15.95" customHeight="1" x14ac:dyDescent="0.2"/>
    <row r="153" spans="4:16" ht="15.95" customHeight="1" x14ac:dyDescent="0.2"/>
    <row r="154" spans="4:16" ht="15.95" customHeight="1" x14ac:dyDescent="0.2"/>
    <row r="155" spans="4:16" ht="15.95" customHeight="1" x14ac:dyDescent="0.2"/>
    <row r="156" spans="4:16" ht="15.95" customHeight="1" x14ac:dyDescent="0.2"/>
    <row r="157" spans="4:16" ht="15.95" customHeight="1" x14ac:dyDescent="0.2"/>
    <row r="158" spans="4:16" ht="15.95" customHeight="1" x14ac:dyDescent="0.2"/>
    <row r="159" spans="4:16" ht="15.95" customHeight="1" x14ac:dyDescent="0.2"/>
    <row r="160" spans="4:16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</sheetData>
  <mergeCells count="6">
    <mergeCell ref="D112:K112"/>
    <mergeCell ref="D104:K104"/>
    <mergeCell ref="D105:K105"/>
    <mergeCell ref="D106:K106"/>
    <mergeCell ref="D108:K108"/>
    <mergeCell ref="D110:K110"/>
  </mergeCells>
  <phoneticPr fontId="0" type="noConversion"/>
  <pageMargins left="0.6692913385826772" right="0.47244094488188981" top="0.39370078740157483" bottom="0.6692913385826772" header="0" footer="0"/>
  <pageSetup paperSize="9" scale="94" fitToHeight="0" orientation="portrait" r:id="rId1"/>
  <headerFooter alignWithMargins="0"/>
  <rowBreaks count="3" manualBreakCount="3">
    <brk id="49" min="2" max="16" man="1"/>
    <brk id="83" min="2" max="16" man="1"/>
    <brk id="118" min="2" max="16" man="1"/>
  </rowBreaks>
  <ignoredErrors>
    <ignoredError sqref="I21 J21:O21 I34:O34" formulaRange="1"/>
    <ignoredError sqref="M70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C1:Y162"/>
  <sheetViews>
    <sheetView showGridLines="0" zoomScaleNormal="100" workbookViewId="0"/>
  </sheetViews>
  <sheetFormatPr baseColWidth="10" defaultRowHeight="12" x14ac:dyDescent="0.2"/>
  <cols>
    <col min="1" max="1" width="11.42578125" style="2" customWidth="1"/>
    <col min="2" max="2" width="5.7109375" style="2" customWidth="1"/>
    <col min="3" max="3" width="4.5703125" style="2" customWidth="1"/>
    <col min="4" max="4" width="25.140625" style="2" customWidth="1"/>
    <col min="5" max="7" width="7.140625" style="2" hidden="1" customWidth="1"/>
    <col min="8" max="9" width="7" style="2" hidden="1" customWidth="1"/>
    <col min="10" max="25" width="7" style="2" customWidth="1"/>
    <col min="26" max="16384" width="11.42578125" style="2"/>
  </cols>
  <sheetData>
    <row r="1" spans="3:13" s="9" customFormat="1" ht="15.95" customHeight="1" x14ac:dyDescent="0.2">
      <c r="C1" s="327"/>
      <c r="D1" s="327"/>
      <c r="E1" s="327"/>
      <c r="F1" s="327"/>
      <c r="G1" s="327"/>
      <c r="H1" s="327"/>
      <c r="I1" s="327"/>
      <c r="J1" s="327"/>
    </row>
    <row r="2" spans="3:13" s="9" customFormat="1" ht="12" customHeight="1" x14ac:dyDescent="0.2">
      <c r="C2" s="7"/>
      <c r="D2" s="7"/>
      <c r="E2" s="7"/>
      <c r="F2" s="328"/>
      <c r="G2" s="7"/>
      <c r="H2" s="7"/>
      <c r="I2" s="328"/>
      <c r="J2" s="7"/>
      <c r="K2" s="7"/>
      <c r="L2" s="328"/>
      <c r="M2" s="328"/>
    </row>
    <row r="3" spans="3:13" s="9" customFormat="1" ht="12" customHeight="1" x14ac:dyDescent="0.2">
      <c r="C3" s="7"/>
      <c r="D3" s="7"/>
      <c r="E3" s="7"/>
      <c r="F3" s="328"/>
      <c r="G3" s="7"/>
      <c r="H3" s="7"/>
      <c r="I3" s="328"/>
      <c r="J3" s="7"/>
      <c r="K3" s="7"/>
      <c r="L3" s="328"/>
      <c r="M3" s="328"/>
    </row>
    <row r="4" spans="3:13" s="9" customFormat="1" ht="12" customHeight="1" x14ac:dyDescent="0.2">
      <c r="C4" s="7"/>
      <c r="D4" s="7"/>
      <c r="E4" s="7"/>
      <c r="F4" s="328"/>
      <c r="G4" s="7"/>
      <c r="H4" s="7"/>
      <c r="I4" s="328"/>
      <c r="J4" s="7"/>
      <c r="K4" s="7"/>
      <c r="L4" s="328"/>
      <c r="M4" s="328"/>
    </row>
    <row r="5" spans="3:13" ht="24" customHeight="1" x14ac:dyDescent="0.2"/>
    <row r="6" spans="3:13" ht="18" customHeight="1" x14ac:dyDescent="0.2">
      <c r="C6" s="297" t="s">
        <v>38</v>
      </c>
      <c r="D6" s="8"/>
      <c r="E6" s="8"/>
      <c r="F6" s="8"/>
      <c r="G6" s="8"/>
    </row>
    <row r="7" spans="3:13" ht="18" customHeight="1" x14ac:dyDescent="0.2">
      <c r="C7" s="298" t="s">
        <v>130</v>
      </c>
      <c r="D7" s="10"/>
      <c r="E7" s="10"/>
      <c r="F7" s="10"/>
      <c r="G7" s="10"/>
    </row>
    <row r="8" spans="3:13" ht="15.95" customHeight="1" x14ac:dyDescent="0.2">
      <c r="C8" s="10"/>
      <c r="D8" s="10"/>
      <c r="E8" s="10"/>
      <c r="F8" s="10"/>
      <c r="G8" s="10"/>
    </row>
    <row r="9" spans="3:13" ht="15.95" customHeight="1" x14ac:dyDescent="0.2">
      <c r="C9" s="305" t="s">
        <v>131</v>
      </c>
      <c r="D9" s="4"/>
      <c r="E9" s="4"/>
    </row>
    <row r="10" spans="3:13" ht="6.95" customHeight="1" x14ac:dyDescent="0.2">
      <c r="C10" s="4"/>
      <c r="D10" s="66"/>
      <c r="E10" s="66"/>
      <c r="F10" s="4"/>
      <c r="G10" s="4"/>
    </row>
    <row r="11" spans="3:13" ht="15.95" customHeight="1" x14ac:dyDescent="0.2"/>
    <row r="12" spans="3:13" ht="15.95" customHeight="1" x14ac:dyDescent="0.2"/>
    <row r="13" spans="3:13" ht="6.95" customHeight="1" x14ac:dyDescent="0.2"/>
    <row r="14" spans="3:13" ht="15.95" customHeight="1" x14ac:dyDescent="0.2">
      <c r="D14" s="306" t="s">
        <v>374</v>
      </c>
      <c r="E14" s="134"/>
    </row>
    <row r="15" spans="3:13" ht="6.95" customHeight="1" x14ac:dyDescent="0.2"/>
    <row r="16" spans="3:13" ht="26.25" customHeight="1" x14ac:dyDescent="0.2">
      <c r="D16" s="41" t="s">
        <v>132</v>
      </c>
      <c r="E16" s="219"/>
      <c r="F16" s="219"/>
      <c r="G16" s="219"/>
      <c r="H16" s="219"/>
      <c r="I16" s="265"/>
      <c r="J16" s="41" t="s">
        <v>75</v>
      </c>
    </row>
    <row r="17" spans="4:25" ht="15.95" customHeight="1" x14ac:dyDescent="0.2">
      <c r="D17" s="195" t="s">
        <v>133</v>
      </c>
      <c r="E17" s="427"/>
      <c r="F17" s="427"/>
      <c r="G17" s="427"/>
      <c r="H17" s="427"/>
      <c r="I17" s="428"/>
      <c r="J17" s="151">
        <v>35</v>
      </c>
    </row>
    <row r="18" spans="4:25" ht="15.95" customHeight="1" x14ac:dyDescent="0.2">
      <c r="D18" s="431" t="s">
        <v>134</v>
      </c>
      <c r="E18" s="432"/>
      <c r="F18" s="432"/>
      <c r="G18" s="432"/>
      <c r="H18" s="432"/>
      <c r="I18" s="433"/>
      <c r="J18" s="434">
        <v>26</v>
      </c>
    </row>
    <row r="19" spans="4:25" ht="15.95" customHeight="1" x14ac:dyDescent="0.2">
      <c r="D19" s="431" t="s">
        <v>135</v>
      </c>
      <c r="E19" s="432"/>
      <c r="F19" s="432"/>
      <c r="G19" s="432"/>
      <c r="H19" s="432"/>
      <c r="I19" s="433"/>
      <c r="J19" s="434">
        <v>51</v>
      </c>
    </row>
    <row r="20" spans="4:25" ht="15.95" customHeight="1" x14ac:dyDescent="0.2">
      <c r="D20" s="429" t="s">
        <v>136</v>
      </c>
      <c r="E20" s="292"/>
      <c r="F20" s="292"/>
      <c r="G20" s="292"/>
      <c r="H20" s="292"/>
      <c r="I20" s="293"/>
      <c r="J20" s="430">
        <v>0</v>
      </c>
    </row>
    <row r="21" spans="4:25" ht="15.95" customHeight="1" x14ac:dyDescent="0.2">
      <c r="D21" s="27" t="s">
        <v>63</v>
      </c>
      <c r="E21" s="103"/>
      <c r="F21" s="103"/>
      <c r="G21" s="103"/>
      <c r="H21" s="103"/>
      <c r="I21" s="29"/>
      <c r="J21" s="57">
        <f>SUM(J17:J20)</f>
        <v>112</v>
      </c>
    </row>
    <row r="22" spans="4:25" ht="15.95" customHeight="1" x14ac:dyDescent="0.2">
      <c r="D22" s="61" t="s">
        <v>401</v>
      </c>
      <c r="E22" s="61"/>
    </row>
    <row r="23" spans="4:25" ht="15.95" customHeight="1" x14ac:dyDescent="0.2"/>
    <row r="24" spans="4:25" ht="15.95" customHeight="1" x14ac:dyDescent="0.2">
      <c r="D24" s="307" t="s">
        <v>375</v>
      </c>
      <c r="E24" s="134"/>
    </row>
    <row r="25" spans="4:25" ht="6.95" customHeight="1" x14ac:dyDescent="0.2"/>
    <row r="26" spans="4:25" ht="26.25" customHeight="1" x14ac:dyDescent="0.2">
      <c r="D26" s="41" t="s">
        <v>132</v>
      </c>
      <c r="E26" s="41">
        <v>2005</v>
      </c>
      <c r="F26" s="41">
        <v>2006</v>
      </c>
      <c r="G26" s="41">
        <v>2007</v>
      </c>
      <c r="H26" s="41">
        <v>2008</v>
      </c>
      <c r="I26" s="41">
        <v>2009</v>
      </c>
      <c r="J26" s="41">
        <v>2010</v>
      </c>
      <c r="K26" s="41">
        <v>2011</v>
      </c>
      <c r="L26" s="41">
        <v>2012</v>
      </c>
      <c r="M26" s="41">
        <v>2013</v>
      </c>
      <c r="N26" s="41">
        <v>2014</v>
      </c>
      <c r="O26" s="41">
        <v>2015</v>
      </c>
      <c r="P26" s="41">
        <v>2016</v>
      </c>
      <c r="Q26" s="41">
        <v>2017</v>
      </c>
      <c r="R26" s="41">
        <v>2018</v>
      </c>
      <c r="S26" s="41">
        <v>2019</v>
      </c>
      <c r="T26" s="41">
        <v>2020</v>
      </c>
      <c r="U26" s="41">
        <v>2021</v>
      </c>
      <c r="V26" s="41">
        <v>2022</v>
      </c>
      <c r="W26" s="41">
        <v>2023</v>
      </c>
      <c r="X26" s="41">
        <v>2024</v>
      </c>
      <c r="Y26" s="41">
        <v>2025</v>
      </c>
    </row>
    <row r="27" spans="4:25" ht="15.95" customHeight="1" x14ac:dyDescent="0.2">
      <c r="D27" s="195" t="s">
        <v>133</v>
      </c>
      <c r="E27" s="151">
        <v>2</v>
      </c>
      <c r="F27" s="151">
        <v>1</v>
      </c>
      <c r="G27" s="151">
        <v>5</v>
      </c>
      <c r="H27" s="151">
        <v>1</v>
      </c>
      <c r="I27" s="151">
        <v>11</v>
      </c>
      <c r="J27" s="151">
        <v>2</v>
      </c>
      <c r="K27" s="151">
        <v>3</v>
      </c>
      <c r="L27" s="151">
        <v>13</v>
      </c>
      <c r="M27" s="151">
        <v>4</v>
      </c>
      <c r="N27" s="151">
        <v>4</v>
      </c>
      <c r="O27" s="151">
        <v>2</v>
      </c>
      <c r="P27" s="151">
        <v>2</v>
      </c>
      <c r="Q27" s="151">
        <v>0</v>
      </c>
      <c r="R27" s="151">
        <v>1</v>
      </c>
      <c r="S27" s="151">
        <v>6</v>
      </c>
      <c r="T27" s="151">
        <v>8</v>
      </c>
      <c r="U27" s="151">
        <v>6</v>
      </c>
      <c r="V27" s="151">
        <v>43</v>
      </c>
      <c r="W27" s="151">
        <v>7</v>
      </c>
      <c r="X27" s="151">
        <v>30</v>
      </c>
      <c r="Y27" s="151">
        <v>35</v>
      </c>
    </row>
    <row r="28" spans="4:25" ht="15.95" customHeight="1" x14ac:dyDescent="0.2">
      <c r="D28" s="431" t="s">
        <v>134</v>
      </c>
      <c r="E28" s="434">
        <v>0</v>
      </c>
      <c r="F28" s="434">
        <v>0</v>
      </c>
      <c r="G28" s="434">
        <v>1</v>
      </c>
      <c r="H28" s="434">
        <v>0</v>
      </c>
      <c r="I28" s="434">
        <v>0</v>
      </c>
      <c r="J28" s="434">
        <v>0</v>
      </c>
      <c r="K28" s="434">
        <v>1</v>
      </c>
      <c r="L28" s="434">
        <v>0</v>
      </c>
      <c r="M28" s="434">
        <v>3</v>
      </c>
      <c r="N28" s="434">
        <v>0</v>
      </c>
      <c r="O28" s="434">
        <v>0</v>
      </c>
      <c r="P28" s="434">
        <v>0</v>
      </c>
      <c r="Q28" s="434">
        <v>0</v>
      </c>
      <c r="R28" s="434">
        <v>1</v>
      </c>
      <c r="S28" s="434">
        <v>0</v>
      </c>
      <c r="T28" s="434">
        <v>1</v>
      </c>
      <c r="U28" s="434">
        <v>3</v>
      </c>
      <c r="V28" s="434">
        <v>19</v>
      </c>
      <c r="W28" s="434">
        <v>5</v>
      </c>
      <c r="X28" s="434">
        <v>18</v>
      </c>
      <c r="Y28" s="434">
        <v>26</v>
      </c>
    </row>
    <row r="29" spans="4:25" ht="15.95" customHeight="1" x14ac:dyDescent="0.2">
      <c r="D29" s="431" t="s">
        <v>135</v>
      </c>
      <c r="E29" s="434">
        <v>1</v>
      </c>
      <c r="F29" s="434">
        <v>16</v>
      </c>
      <c r="G29" s="434">
        <v>8</v>
      </c>
      <c r="H29" s="434">
        <v>21</v>
      </c>
      <c r="I29" s="434">
        <v>21</v>
      </c>
      <c r="J29" s="434">
        <v>11</v>
      </c>
      <c r="K29" s="434">
        <v>6</v>
      </c>
      <c r="L29" s="434">
        <v>6</v>
      </c>
      <c r="M29" s="434">
        <v>10</v>
      </c>
      <c r="N29" s="434">
        <v>5</v>
      </c>
      <c r="O29" s="434">
        <v>3</v>
      </c>
      <c r="P29" s="434">
        <v>3</v>
      </c>
      <c r="Q29" s="434">
        <v>1</v>
      </c>
      <c r="R29" s="434">
        <v>9</v>
      </c>
      <c r="S29" s="434">
        <v>17</v>
      </c>
      <c r="T29" s="434">
        <v>7</v>
      </c>
      <c r="U29" s="434">
        <v>6</v>
      </c>
      <c r="V29" s="434">
        <v>43</v>
      </c>
      <c r="W29" s="434">
        <v>24</v>
      </c>
      <c r="X29" s="434">
        <v>36</v>
      </c>
      <c r="Y29" s="434">
        <v>51</v>
      </c>
    </row>
    <row r="30" spans="4:25" ht="15.95" customHeight="1" x14ac:dyDescent="0.2">
      <c r="D30" s="429" t="s">
        <v>136</v>
      </c>
      <c r="E30" s="430">
        <v>0</v>
      </c>
      <c r="F30" s="430">
        <v>4</v>
      </c>
      <c r="G30" s="430">
        <v>2</v>
      </c>
      <c r="H30" s="430">
        <v>2</v>
      </c>
      <c r="I30" s="430">
        <v>0</v>
      </c>
      <c r="J30" s="430">
        <v>2</v>
      </c>
      <c r="K30" s="430">
        <v>9</v>
      </c>
      <c r="L30" s="430">
        <v>19</v>
      </c>
      <c r="M30" s="430">
        <v>21</v>
      </c>
      <c r="N30" s="430">
        <v>6</v>
      </c>
      <c r="O30" s="430">
        <v>6</v>
      </c>
      <c r="P30" s="430">
        <v>5</v>
      </c>
      <c r="Q30" s="430">
        <v>0</v>
      </c>
      <c r="R30" s="430">
        <v>2</v>
      </c>
      <c r="S30" s="430">
        <v>12</v>
      </c>
      <c r="T30" s="430">
        <v>1</v>
      </c>
      <c r="U30" s="430">
        <v>0</v>
      </c>
      <c r="V30" s="430">
        <v>0</v>
      </c>
      <c r="W30" s="430">
        <v>2</v>
      </c>
      <c r="X30" s="430">
        <v>0</v>
      </c>
      <c r="Y30" s="430">
        <v>0</v>
      </c>
    </row>
    <row r="31" spans="4:25" ht="15.95" customHeight="1" x14ac:dyDescent="0.2">
      <c r="D31" s="27" t="s">
        <v>63</v>
      </c>
      <c r="E31" s="57">
        <f t="shared" ref="E31:U31" si="0">SUM(E27:E30)</f>
        <v>3</v>
      </c>
      <c r="F31" s="57">
        <f t="shared" si="0"/>
        <v>21</v>
      </c>
      <c r="G31" s="57">
        <f t="shared" si="0"/>
        <v>16</v>
      </c>
      <c r="H31" s="57">
        <f t="shared" si="0"/>
        <v>24</v>
      </c>
      <c r="I31" s="57">
        <f t="shared" si="0"/>
        <v>32</v>
      </c>
      <c r="J31" s="57">
        <f t="shared" si="0"/>
        <v>15</v>
      </c>
      <c r="K31" s="57">
        <f t="shared" si="0"/>
        <v>19</v>
      </c>
      <c r="L31" s="57">
        <f t="shared" si="0"/>
        <v>38</v>
      </c>
      <c r="M31" s="57">
        <f t="shared" si="0"/>
        <v>38</v>
      </c>
      <c r="N31" s="57">
        <f t="shared" si="0"/>
        <v>15</v>
      </c>
      <c r="O31" s="57">
        <f t="shared" si="0"/>
        <v>11</v>
      </c>
      <c r="P31" s="57">
        <f t="shared" si="0"/>
        <v>10</v>
      </c>
      <c r="Q31" s="57">
        <f t="shared" si="0"/>
        <v>1</v>
      </c>
      <c r="R31" s="57">
        <f t="shared" si="0"/>
        <v>13</v>
      </c>
      <c r="S31" s="57">
        <f t="shared" si="0"/>
        <v>35</v>
      </c>
      <c r="T31" s="57">
        <f t="shared" si="0"/>
        <v>17</v>
      </c>
      <c r="U31" s="57">
        <f t="shared" si="0"/>
        <v>15</v>
      </c>
      <c r="V31" s="57">
        <f t="shared" ref="V31:W31" si="1">SUM(V27:V30)</f>
        <v>105</v>
      </c>
      <c r="W31" s="57">
        <f t="shared" si="1"/>
        <v>38</v>
      </c>
      <c r="X31" s="57">
        <f t="shared" ref="X31:Y31" si="2">SUM(X27:X30)</f>
        <v>84</v>
      </c>
      <c r="Y31" s="57">
        <f t="shared" si="2"/>
        <v>112</v>
      </c>
    </row>
    <row r="32" spans="4:25" ht="15.95" customHeight="1" x14ac:dyDescent="0.2">
      <c r="D32" s="61" t="s">
        <v>401</v>
      </c>
      <c r="E32" s="61"/>
    </row>
    <row r="33" spans="4:14" ht="15.95" customHeight="1" x14ac:dyDescent="0.2"/>
    <row r="34" spans="4:14" ht="15.95" customHeight="1" x14ac:dyDescent="0.2"/>
    <row r="35" spans="4:14" ht="6.95" customHeight="1" x14ac:dyDescent="0.2"/>
    <row r="36" spans="4:14" ht="43.5" customHeight="1" x14ac:dyDescent="0.2">
      <c r="D36" s="218"/>
      <c r="E36" s="219"/>
      <c r="F36" s="219"/>
      <c r="G36" s="219"/>
      <c r="H36" s="219"/>
      <c r="I36" s="219"/>
      <c r="J36" s="219"/>
      <c r="K36" s="63" t="s">
        <v>140</v>
      </c>
      <c r="L36" s="63" t="s">
        <v>141</v>
      </c>
      <c r="M36" s="63" t="s">
        <v>142</v>
      </c>
      <c r="N36" s="63" t="s">
        <v>143</v>
      </c>
    </row>
    <row r="37" spans="4:14" ht="28.5" customHeight="1" x14ac:dyDescent="0.2">
      <c r="D37" s="576" t="s">
        <v>137</v>
      </c>
      <c r="E37" s="577"/>
      <c r="F37" s="577"/>
      <c r="G37" s="577"/>
      <c r="H37" s="577"/>
      <c r="I37" s="577"/>
      <c r="J37" s="578"/>
      <c r="K37" s="344">
        <v>4</v>
      </c>
      <c r="L37" s="151">
        <v>1</v>
      </c>
      <c r="M37" s="151">
        <v>7</v>
      </c>
      <c r="N37" s="151">
        <v>1</v>
      </c>
    </row>
    <row r="38" spans="4:14" ht="28.5" customHeight="1" x14ac:dyDescent="0.2">
      <c r="D38" s="579" t="s">
        <v>138</v>
      </c>
      <c r="E38" s="573"/>
      <c r="F38" s="573"/>
      <c r="G38" s="573"/>
      <c r="H38" s="573"/>
      <c r="I38" s="573"/>
      <c r="J38" s="574"/>
      <c r="K38" s="420">
        <v>0</v>
      </c>
      <c r="L38" s="434">
        <v>0</v>
      </c>
      <c r="M38" s="434">
        <v>0</v>
      </c>
      <c r="N38" s="434">
        <v>0</v>
      </c>
    </row>
    <row r="39" spans="4:14" ht="18" customHeight="1" x14ac:dyDescent="0.2">
      <c r="D39" s="580" t="s">
        <v>139</v>
      </c>
      <c r="E39" s="581"/>
      <c r="F39" s="581"/>
      <c r="G39" s="581"/>
      <c r="H39" s="581"/>
      <c r="I39" s="581"/>
      <c r="J39" s="582"/>
      <c r="K39" s="267">
        <v>0</v>
      </c>
      <c r="L39" s="430">
        <v>1</v>
      </c>
      <c r="M39" s="430">
        <v>0</v>
      </c>
      <c r="N39" s="430">
        <v>0</v>
      </c>
    </row>
    <row r="40" spans="4:14" ht="15.95" customHeight="1" x14ac:dyDescent="0.2">
      <c r="D40" s="319"/>
      <c r="E40" s="345"/>
      <c r="F40" s="345"/>
      <c r="G40" s="345"/>
      <c r="H40" s="345"/>
      <c r="I40" s="345"/>
      <c r="J40" s="346" t="s">
        <v>63</v>
      </c>
      <c r="K40" s="146">
        <f>SUM(K37:K39)</f>
        <v>4</v>
      </c>
      <c r="L40" s="57">
        <f>SUM(L37:L39)</f>
        <v>2</v>
      </c>
      <c r="M40" s="57">
        <f>SUM(M37:M39)</f>
        <v>7</v>
      </c>
      <c r="N40" s="57">
        <f>SUM(N37:N39)</f>
        <v>1</v>
      </c>
    </row>
    <row r="41" spans="4:14" ht="15.95" customHeight="1" x14ac:dyDescent="0.2">
      <c r="D41" s="61" t="s">
        <v>401</v>
      </c>
      <c r="E41" s="61"/>
    </row>
    <row r="42" spans="4:14" ht="15.95" customHeight="1" x14ac:dyDescent="0.2"/>
    <row r="43" spans="4:14" ht="15.95" customHeight="1" x14ac:dyDescent="0.2"/>
    <row r="44" spans="4:14" ht="15.95" customHeight="1" x14ac:dyDescent="0.2"/>
    <row r="45" spans="4:14" ht="15.95" customHeight="1" x14ac:dyDescent="0.2"/>
    <row r="46" spans="4:14" ht="15.95" customHeight="1" x14ac:dyDescent="0.2"/>
    <row r="47" spans="4:14" ht="15.95" customHeight="1" x14ac:dyDescent="0.2"/>
    <row r="48" spans="4:14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</sheetData>
  <mergeCells count="3">
    <mergeCell ref="D37:J37"/>
    <mergeCell ref="D38:J38"/>
    <mergeCell ref="D39:J39"/>
  </mergeCells>
  <pageMargins left="0.39370078740157483" right="0.6692913385826772" top="0.6692913385826772" bottom="0.47244094488188981" header="0" footer="0"/>
  <pageSetup paperSize="9" scale="96" fitToHeight="0" orientation="landscape" r:id="rId1"/>
  <headerFooter alignWithMargins="0"/>
  <rowBreaks count="2" manualBreakCount="2">
    <brk id="10" min="2" max="9" man="1"/>
    <brk id="33" min="2" max="24" man="1"/>
  </rowBreaks>
  <ignoredErrors>
    <ignoredError sqref="H31:W31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14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107" customWidth="1"/>
    <col min="2" max="2" width="5.7109375" style="107" customWidth="1"/>
    <col min="3" max="3" width="4.7109375" style="107" customWidth="1"/>
    <col min="4" max="6" width="9.85546875" style="107" customWidth="1"/>
    <col min="7" max="15" width="9.85546875" style="107" hidden="1" customWidth="1"/>
    <col min="16" max="16" width="9" style="107" customWidth="1"/>
    <col min="17" max="17" width="8.42578125" style="107" customWidth="1"/>
    <col min="18" max="18" width="8.7109375" style="107" customWidth="1"/>
    <col min="19" max="19" width="8.42578125" style="107" customWidth="1"/>
    <col min="20" max="34" width="8.7109375" style="107" customWidth="1"/>
    <col min="35" max="16384" width="9.140625" style="107"/>
  </cols>
  <sheetData>
    <row r="1" spans="3:23" s="9" customFormat="1" ht="15.95" customHeight="1" x14ac:dyDescent="0.2"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</row>
    <row r="2" spans="3:23" s="9" customFormat="1" ht="12" customHeight="1" x14ac:dyDescent="0.2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328"/>
      <c r="Q2" s="7"/>
      <c r="R2" s="7"/>
      <c r="S2" s="328"/>
      <c r="T2" s="7"/>
      <c r="U2" s="7"/>
      <c r="V2" s="328"/>
      <c r="W2" s="328"/>
    </row>
    <row r="3" spans="3:23" s="9" customFormat="1" ht="12" customHeight="1" x14ac:dyDescent="0.2"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328"/>
      <c r="Q3" s="7"/>
      <c r="R3" s="7"/>
      <c r="S3" s="328"/>
      <c r="T3" s="7"/>
      <c r="U3" s="7"/>
      <c r="V3" s="328"/>
      <c r="W3" s="328"/>
    </row>
    <row r="4" spans="3:23" s="9" customFormat="1" ht="12" customHeight="1" x14ac:dyDescent="0.2"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328"/>
      <c r="Q4" s="7"/>
      <c r="R4" s="7"/>
      <c r="S4" s="328"/>
      <c r="T4" s="7"/>
      <c r="U4" s="7"/>
      <c r="V4" s="328"/>
      <c r="W4" s="328"/>
    </row>
    <row r="5" spans="3:23" ht="24" customHeight="1" x14ac:dyDescent="0.2"/>
    <row r="6" spans="3:23" ht="15.95" customHeight="1" x14ac:dyDescent="0.2">
      <c r="C6" s="297" t="s">
        <v>38</v>
      </c>
    </row>
    <row r="7" spans="3:23" ht="15.95" customHeight="1" x14ac:dyDescent="0.2">
      <c r="C7" s="298" t="s">
        <v>144</v>
      </c>
    </row>
    <row r="8" spans="3:23" ht="15.95" customHeight="1" x14ac:dyDescent="0.2"/>
    <row r="9" spans="3:23" ht="15.95" customHeight="1" x14ac:dyDescent="0.2"/>
    <row r="10" spans="3:23" ht="15.95" customHeight="1" x14ac:dyDescent="0.2"/>
    <row r="11" spans="3:23" ht="15.95" customHeight="1" x14ac:dyDescent="0.2"/>
    <row r="12" spans="3:23" ht="15.95" customHeight="1" x14ac:dyDescent="0.2"/>
    <row r="13" spans="3:23" ht="6.95" customHeight="1" x14ac:dyDescent="0.2"/>
    <row r="14" spans="3:23" ht="6.75" customHeight="1" x14ac:dyDescent="0.2">
      <c r="C14" s="109"/>
    </row>
    <row r="15" spans="3:23" ht="15.95" customHeight="1" x14ac:dyDescent="0.2">
      <c r="C15" s="305" t="s">
        <v>44</v>
      </c>
    </row>
    <row r="16" spans="3:23" ht="6.95" customHeight="1" x14ac:dyDescent="0.2">
      <c r="C16" s="109"/>
    </row>
    <row r="17" spans="2:34" ht="15.95" customHeight="1" x14ac:dyDescent="0.2"/>
    <row r="18" spans="2:34" ht="6.95" customHeight="1" x14ac:dyDescent="0.2"/>
    <row r="19" spans="2:34" ht="15.95" customHeight="1" x14ac:dyDescent="0.2">
      <c r="D19" s="308" t="s">
        <v>376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V19" s="120"/>
    </row>
    <row r="20" spans="2:34" ht="6.95" customHeight="1" x14ac:dyDescent="0.2">
      <c r="D20" s="84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2:34" ht="15.95" customHeight="1" x14ac:dyDescent="0.2">
      <c r="D21" s="110" t="s">
        <v>145</v>
      </c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2"/>
      <c r="T21" s="113"/>
      <c r="U21" s="114"/>
      <c r="V21" s="114"/>
      <c r="W21" s="111"/>
      <c r="X21" s="111"/>
      <c r="Y21" s="115"/>
      <c r="Z21" s="115"/>
      <c r="AA21" s="116"/>
    </row>
    <row r="22" spans="2:34" ht="15.95" customHeight="1" x14ac:dyDescent="0.2">
      <c r="D22" s="117" t="s">
        <v>146</v>
      </c>
      <c r="E22" s="118"/>
      <c r="F22" s="118"/>
      <c r="G22" s="119">
        <v>2005</v>
      </c>
      <c r="H22" s="119">
        <v>2006</v>
      </c>
      <c r="I22" s="119">
        <v>2007</v>
      </c>
      <c r="J22" s="119">
        <v>2008</v>
      </c>
      <c r="K22" s="119">
        <v>2009</v>
      </c>
      <c r="L22" s="119">
        <v>2010</v>
      </c>
      <c r="M22" s="119">
        <v>2011</v>
      </c>
      <c r="N22" s="119">
        <v>2012</v>
      </c>
      <c r="O22" s="119">
        <v>2013</v>
      </c>
      <c r="P22" s="119">
        <v>2014</v>
      </c>
      <c r="Q22" s="119">
        <v>2015</v>
      </c>
      <c r="R22" s="119">
        <v>2016</v>
      </c>
      <c r="S22" s="119">
        <v>2017</v>
      </c>
      <c r="T22" s="119">
        <v>2018</v>
      </c>
      <c r="U22" s="119">
        <v>2019</v>
      </c>
      <c r="V22" s="119">
        <v>2020</v>
      </c>
      <c r="W22" s="119">
        <v>2021</v>
      </c>
      <c r="X22" s="119">
        <v>2022</v>
      </c>
      <c r="Y22" s="119">
        <v>2023</v>
      </c>
      <c r="Z22" s="119">
        <v>2024</v>
      </c>
      <c r="AA22" s="119">
        <v>2025</v>
      </c>
    </row>
    <row r="23" spans="2:34" ht="15.95" customHeight="1" x14ac:dyDescent="0.2">
      <c r="B23" s="120"/>
      <c r="D23" s="341" t="s">
        <v>147</v>
      </c>
      <c r="E23" s="1"/>
      <c r="F23" s="1"/>
      <c r="G23" s="448">
        <v>214</v>
      </c>
      <c r="H23" s="448">
        <v>272</v>
      </c>
      <c r="I23" s="448">
        <v>330</v>
      </c>
      <c r="J23" s="448">
        <v>370</v>
      </c>
      <c r="K23" s="448">
        <v>330</v>
      </c>
      <c r="L23" s="448">
        <v>336</v>
      </c>
      <c r="M23" s="448">
        <v>312</v>
      </c>
      <c r="N23" s="448">
        <v>302</v>
      </c>
      <c r="O23" s="448">
        <v>339</v>
      </c>
      <c r="P23" s="448">
        <v>353</v>
      </c>
      <c r="Q23" s="448">
        <v>336</v>
      </c>
      <c r="R23" s="448">
        <v>318</v>
      </c>
      <c r="S23" s="448">
        <v>319</v>
      </c>
      <c r="T23" s="448">
        <v>347</v>
      </c>
      <c r="U23" s="448">
        <v>373</v>
      </c>
      <c r="V23" s="448">
        <v>333</v>
      </c>
      <c r="W23" s="448">
        <v>314</v>
      </c>
      <c r="X23" s="448">
        <v>285</v>
      </c>
      <c r="Y23" s="448">
        <v>286</v>
      </c>
      <c r="Z23" s="448">
        <v>308</v>
      </c>
      <c r="AA23" s="448">
        <v>311</v>
      </c>
    </row>
    <row r="24" spans="2:34" ht="15.95" customHeight="1" x14ac:dyDescent="0.2">
      <c r="D24" s="449" t="s">
        <v>148</v>
      </c>
      <c r="E24" s="450"/>
      <c r="F24" s="450"/>
      <c r="G24" s="451">
        <v>277</v>
      </c>
      <c r="H24" s="451">
        <v>340</v>
      </c>
      <c r="I24" s="451">
        <v>421</v>
      </c>
      <c r="J24" s="451">
        <v>477</v>
      </c>
      <c r="K24" s="451">
        <v>420</v>
      </c>
      <c r="L24" s="451">
        <v>435</v>
      </c>
      <c r="M24" s="451">
        <v>386</v>
      </c>
      <c r="N24" s="451">
        <v>383</v>
      </c>
      <c r="O24" s="451">
        <v>418</v>
      </c>
      <c r="P24" s="451">
        <v>432</v>
      </c>
      <c r="Q24" s="451">
        <v>423</v>
      </c>
      <c r="R24" s="451">
        <v>390</v>
      </c>
      <c r="S24" s="451">
        <v>403</v>
      </c>
      <c r="T24" s="451">
        <v>445</v>
      </c>
      <c r="U24" s="451">
        <v>497</v>
      </c>
      <c r="V24" s="451">
        <v>455</v>
      </c>
      <c r="W24" s="451">
        <v>421</v>
      </c>
      <c r="X24" s="451">
        <v>381</v>
      </c>
      <c r="Y24" s="451">
        <v>384</v>
      </c>
      <c r="Z24" s="451">
        <v>417</v>
      </c>
      <c r="AA24" s="451">
        <v>406</v>
      </c>
    </row>
    <row r="25" spans="2:34" ht="15.95" customHeight="1" x14ac:dyDescent="0.2">
      <c r="D25" s="121" t="s">
        <v>149</v>
      </c>
      <c r="E25" s="118"/>
      <c r="F25" s="118"/>
      <c r="G25" s="119">
        <v>2005</v>
      </c>
      <c r="H25" s="119">
        <v>2006</v>
      </c>
      <c r="I25" s="119">
        <v>2007</v>
      </c>
      <c r="J25" s="119">
        <v>2008</v>
      </c>
      <c r="K25" s="119">
        <v>2009</v>
      </c>
      <c r="L25" s="119">
        <v>2010</v>
      </c>
      <c r="M25" s="119">
        <v>2011</v>
      </c>
      <c r="N25" s="119">
        <v>2012</v>
      </c>
      <c r="O25" s="119">
        <v>2013</v>
      </c>
      <c r="P25" s="119">
        <v>2014</v>
      </c>
      <c r="Q25" s="119">
        <v>2015</v>
      </c>
      <c r="R25" s="119">
        <v>2016</v>
      </c>
      <c r="S25" s="119">
        <v>2017</v>
      </c>
      <c r="T25" s="119">
        <v>2018</v>
      </c>
      <c r="U25" s="119">
        <v>2019</v>
      </c>
      <c r="V25" s="119">
        <v>2020</v>
      </c>
      <c r="W25" s="119">
        <v>2021</v>
      </c>
      <c r="X25" s="119">
        <v>2022</v>
      </c>
      <c r="Y25" s="119">
        <v>2023</v>
      </c>
      <c r="Z25" s="119">
        <v>2024</v>
      </c>
      <c r="AA25" s="119">
        <v>2025</v>
      </c>
    </row>
    <row r="26" spans="2:34" ht="15.95" customHeight="1" x14ac:dyDescent="0.2">
      <c r="D26" s="285" t="s">
        <v>150</v>
      </c>
      <c r="E26" s="90"/>
      <c r="F26" s="91"/>
      <c r="G26" s="122">
        <v>18</v>
      </c>
      <c r="H26" s="122">
        <v>63</v>
      </c>
      <c r="I26" s="122">
        <v>113</v>
      </c>
      <c r="J26" s="122">
        <v>143</v>
      </c>
      <c r="K26" s="122">
        <v>146</v>
      </c>
      <c r="L26" s="122">
        <v>151</v>
      </c>
      <c r="M26" s="122">
        <v>126</v>
      </c>
      <c r="N26" s="122">
        <v>127</v>
      </c>
      <c r="O26" s="122">
        <v>119</v>
      </c>
      <c r="P26" s="122">
        <v>141</v>
      </c>
      <c r="Q26" s="122">
        <v>119</v>
      </c>
      <c r="R26" s="122">
        <v>101</v>
      </c>
      <c r="S26" s="122">
        <v>98</v>
      </c>
      <c r="T26" s="122">
        <v>127</v>
      </c>
      <c r="U26" s="122">
        <v>151</v>
      </c>
      <c r="V26" s="122">
        <v>114</v>
      </c>
      <c r="W26" s="122">
        <v>100</v>
      </c>
      <c r="X26" s="122">
        <v>92</v>
      </c>
      <c r="Y26" s="122">
        <v>86</v>
      </c>
      <c r="Z26" s="137">
        <v>88</v>
      </c>
      <c r="AA26" s="137">
        <v>90</v>
      </c>
    </row>
    <row r="27" spans="2:34" ht="15.95" customHeight="1" x14ac:dyDescent="0.2">
      <c r="D27" s="459" t="s">
        <v>148</v>
      </c>
      <c r="E27" s="401"/>
      <c r="F27" s="402"/>
      <c r="G27" s="460">
        <v>21</v>
      </c>
      <c r="H27" s="460">
        <v>83</v>
      </c>
      <c r="I27" s="460">
        <v>145</v>
      </c>
      <c r="J27" s="460">
        <v>187</v>
      </c>
      <c r="K27" s="460">
        <v>199</v>
      </c>
      <c r="L27" s="460">
        <v>214</v>
      </c>
      <c r="M27" s="460">
        <v>180</v>
      </c>
      <c r="N27" s="460">
        <v>181</v>
      </c>
      <c r="O27" s="460">
        <v>161</v>
      </c>
      <c r="P27" s="460">
        <v>178</v>
      </c>
      <c r="Q27" s="460">
        <v>168</v>
      </c>
      <c r="R27" s="460">
        <v>132</v>
      </c>
      <c r="S27" s="460">
        <v>139</v>
      </c>
      <c r="T27" s="460">
        <v>181</v>
      </c>
      <c r="U27" s="460">
        <v>190</v>
      </c>
      <c r="V27" s="460">
        <v>163</v>
      </c>
      <c r="W27" s="460">
        <v>141</v>
      </c>
      <c r="X27" s="460">
        <v>129</v>
      </c>
      <c r="Y27" s="460">
        <v>123</v>
      </c>
      <c r="Z27" s="434">
        <v>119</v>
      </c>
      <c r="AA27" s="434">
        <v>112</v>
      </c>
    </row>
    <row r="28" spans="2:34" ht="15.95" customHeight="1" x14ac:dyDescent="0.2">
      <c r="D28" s="349"/>
      <c r="E28" s="123"/>
      <c r="F28" s="309" t="s">
        <v>151</v>
      </c>
      <c r="G28" s="124">
        <v>7.5800000000000006E-2</v>
      </c>
      <c r="H28" s="124">
        <v>0.24410000000000001</v>
      </c>
      <c r="I28" s="124">
        <v>0.34439999999999998</v>
      </c>
      <c r="J28" s="124">
        <v>0.39200000000000002</v>
      </c>
      <c r="K28" s="124">
        <v>0.4738</v>
      </c>
      <c r="L28" s="124">
        <v>0.49199999999999999</v>
      </c>
      <c r="M28" s="124">
        <v>0.46629999999999999</v>
      </c>
      <c r="N28" s="124">
        <v>0.47260000000000002</v>
      </c>
      <c r="O28" s="325" t="s">
        <v>305</v>
      </c>
      <c r="P28" s="325" t="s">
        <v>306</v>
      </c>
      <c r="Q28" s="325" t="s">
        <v>307</v>
      </c>
      <c r="R28" s="325" t="s">
        <v>308</v>
      </c>
      <c r="S28" s="325" t="s">
        <v>309</v>
      </c>
      <c r="T28" s="325" t="s">
        <v>310</v>
      </c>
      <c r="U28" s="325" t="s">
        <v>311</v>
      </c>
      <c r="V28" s="325" t="s">
        <v>312</v>
      </c>
      <c r="W28" s="325" t="s">
        <v>313</v>
      </c>
      <c r="X28" s="325" t="s">
        <v>314</v>
      </c>
      <c r="Y28" s="325" t="s">
        <v>315</v>
      </c>
      <c r="Z28" s="325" t="s">
        <v>316</v>
      </c>
      <c r="AA28" s="325" t="s">
        <v>377</v>
      </c>
    </row>
    <row r="29" spans="2:34" ht="15.95" customHeight="1" x14ac:dyDescent="0.2">
      <c r="D29" s="310" t="s">
        <v>171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26"/>
      <c r="R29" s="126"/>
      <c r="S29" s="126"/>
      <c r="T29" s="126"/>
      <c r="U29" s="126"/>
      <c r="V29" s="126"/>
      <c r="W29" s="126"/>
      <c r="X29" s="126"/>
      <c r="AA29" s="120"/>
      <c r="AB29" s="120"/>
      <c r="AC29" s="120"/>
      <c r="AD29" s="120"/>
      <c r="AE29" s="120"/>
      <c r="AF29" s="120"/>
      <c r="AG29" s="120"/>
      <c r="AH29" s="120"/>
    </row>
    <row r="30" spans="2:34" ht="15.95" customHeight="1" x14ac:dyDescent="0.2">
      <c r="D30" s="127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26"/>
      <c r="R30" s="126"/>
      <c r="S30" s="126"/>
      <c r="T30" s="126"/>
      <c r="U30" s="126"/>
      <c r="V30" s="126"/>
      <c r="W30" s="126"/>
      <c r="X30" s="126"/>
      <c r="Y30" s="120"/>
    </row>
    <row r="31" spans="2:34" ht="15.95" customHeight="1" x14ac:dyDescent="0.2">
      <c r="D31" s="308" t="s">
        <v>378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34" ht="6.95" customHeight="1" x14ac:dyDescent="0.2">
      <c r="D32" s="84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23" ht="15.95" customHeight="1" x14ac:dyDescent="0.2">
      <c r="D33" s="110" t="s">
        <v>145</v>
      </c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28"/>
      <c r="Q33" s="115"/>
      <c r="R33" s="116"/>
    </row>
    <row r="34" spans="2:23" ht="15.95" customHeight="1" x14ac:dyDescent="0.2">
      <c r="D34" s="117" t="s">
        <v>146</v>
      </c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9" t="s">
        <v>63</v>
      </c>
      <c r="Q34" s="129" t="s">
        <v>152</v>
      </c>
      <c r="R34" s="129" t="s">
        <v>153</v>
      </c>
    </row>
    <row r="35" spans="2:23" ht="15.95" customHeight="1" x14ac:dyDescent="0.2">
      <c r="B35" s="120"/>
      <c r="D35" s="149" t="s">
        <v>147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51">
        <v>311</v>
      </c>
      <c r="Q35" s="151">
        <v>101</v>
      </c>
      <c r="R35" s="151">
        <v>210</v>
      </c>
      <c r="T35" s="120"/>
    </row>
    <row r="36" spans="2:23" ht="15.95" customHeight="1" x14ac:dyDescent="0.2">
      <c r="D36" s="452" t="s">
        <v>148</v>
      </c>
      <c r="E36" s="450"/>
      <c r="F36" s="450"/>
      <c r="G36" s="450"/>
      <c r="H36" s="450"/>
      <c r="I36" s="450"/>
      <c r="J36" s="450"/>
      <c r="K36" s="450"/>
      <c r="L36" s="450"/>
      <c r="M36" s="450"/>
      <c r="N36" s="450"/>
      <c r="O36" s="450"/>
      <c r="P36" s="453">
        <v>406</v>
      </c>
      <c r="Q36" s="453">
        <v>126</v>
      </c>
      <c r="R36" s="453">
        <v>280</v>
      </c>
    </row>
    <row r="37" spans="2:23" ht="15.95" customHeight="1" x14ac:dyDescent="0.2">
      <c r="D37" s="121" t="s">
        <v>149</v>
      </c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19" t="s">
        <v>63</v>
      </c>
      <c r="Q37" s="129" t="s">
        <v>152</v>
      </c>
      <c r="R37" s="129" t="s">
        <v>153</v>
      </c>
    </row>
    <row r="38" spans="2:23" ht="15.95" customHeight="1" x14ac:dyDescent="0.2">
      <c r="D38" s="285" t="s">
        <v>150</v>
      </c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137">
        <v>90</v>
      </c>
      <c r="Q38" s="151">
        <v>46</v>
      </c>
      <c r="R38" s="151">
        <v>44</v>
      </c>
    </row>
    <row r="39" spans="2:23" ht="15.95" customHeight="1" x14ac:dyDescent="0.2">
      <c r="D39" s="452" t="s">
        <v>148</v>
      </c>
      <c r="E39" s="450"/>
      <c r="F39" s="450"/>
      <c r="G39" s="450"/>
      <c r="H39" s="450"/>
      <c r="I39" s="450"/>
      <c r="J39" s="450"/>
      <c r="K39" s="450"/>
      <c r="L39" s="450"/>
      <c r="M39" s="450"/>
      <c r="N39" s="450"/>
      <c r="O39" s="450"/>
      <c r="P39" s="453">
        <v>112</v>
      </c>
      <c r="Q39" s="453">
        <v>57</v>
      </c>
      <c r="R39" s="453">
        <v>55</v>
      </c>
    </row>
    <row r="40" spans="2:23" ht="15.95" customHeight="1" x14ac:dyDescent="0.2">
      <c r="D40" s="310" t="s">
        <v>171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2:23" ht="15.95" customHeight="1" x14ac:dyDescent="0.2">
      <c r="D41" s="132"/>
    </row>
    <row r="42" spans="2:23" ht="15.95" customHeight="1" x14ac:dyDescent="0.2">
      <c r="D42" s="133"/>
    </row>
    <row r="43" spans="2:23" ht="15.95" customHeight="1" x14ac:dyDescent="0.2"/>
    <row r="44" spans="2:23" ht="6.95" customHeight="1" x14ac:dyDescent="0.2">
      <c r="C44" s="108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8"/>
      <c r="S44" s="108"/>
      <c r="T44" s="106"/>
    </row>
    <row r="45" spans="2:23" ht="16.5" customHeight="1" x14ac:dyDescent="0.2">
      <c r="C45" s="108"/>
      <c r="D45" s="307" t="s">
        <v>379</v>
      </c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20"/>
      <c r="V45" s="120"/>
      <c r="W45" s="120"/>
    </row>
    <row r="46" spans="2:23" ht="6.95" customHeight="1" x14ac:dyDescent="0.2"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20"/>
      <c r="V46" s="120"/>
      <c r="W46" s="120"/>
    </row>
    <row r="47" spans="2:23" ht="15.95" customHeight="1" x14ac:dyDescent="0.2">
      <c r="D47" s="110" t="s">
        <v>145</v>
      </c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6"/>
    </row>
    <row r="48" spans="2:23" ht="15.95" customHeight="1" x14ac:dyDescent="0.2">
      <c r="D48" s="117" t="s">
        <v>154</v>
      </c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9" t="s">
        <v>63</v>
      </c>
      <c r="Q48" s="129" t="s">
        <v>152</v>
      </c>
      <c r="R48" s="129" t="s">
        <v>153</v>
      </c>
    </row>
    <row r="49" spans="1:28" ht="15.95" customHeight="1" x14ac:dyDescent="0.2">
      <c r="B49" s="120"/>
      <c r="D49" s="149" t="s">
        <v>147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51">
        <v>311</v>
      </c>
      <c r="Q49" s="151">
        <v>101</v>
      </c>
      <c r="R49" s="151">
        <v>210</v>
      </c>
    </row>
    <row r="50" spans="1:28" ht="15.95" customHeight="1" x14ac:dyDescent="0.2">
      <c r="D50" s="459" t="s">
        <v>148</v>
      </c>
      <c r="E50" s="401"/>
      <c r="F50" s="401"/>
      <c r="G50" s="401"/>
      <c r="H50" s="401"/>
      <c r="I50" s="401"/>
      <c r="J50" s="401"/>
      <c r="K50" s="401"/>
      <c r="L50" s="401"/>
      <c r="M50" s="401"/>
      <c r="N50" s="401"/>
      <c r="O50" s="401"/>
      <c r="P50" s="434">
        <v>406</v>
      </c>
      <c r="Q50" s="434">
        <v>126</v>
      </c>
      <c r="R50" s="434">
        <v>280</v>
      </c>
    </row>
    <row r="51" spans="1:28" ht="15.95" customHeight="1" x14ac:dyDescent="0.2">
      <c r="D51" s="461" t="s">
        <v>155</v>
      </c>
      <c r="E51" s="401"/>
      <c r="F51" s="401"/>
      <c r="G51" s="401"/>
      <c r="H51" s="401"/>
      <c r="I51" s="401"/>
      <c r="J51" s="401"/>
      <c r="K51" s="401"/>
      <c r="L51" s="401"/>
      <c r="M51" s="401"/>
      <c r="N51" s="401"/>
      <c r="O51" s="401"/>
      <c r="P51" s="462">
        <v>204</v>
      </c>
      <c r="Q51" s="462">
        <v>61</v>
      </c>
      <c r="R51" s="462">
        <v>143</v>
      </c>
      <c r="T51" s="120"/>
    </row>
    <row r="52" spans="1:28" ht="15.95" customHeight="1" x14ac:dyDescent="0.2">
      <c r="D52" s="135" t="s">
        <v>156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36">
        <v>202</v>
      </c>
      <c r="Q52" s="136">
        <v>65</v>
      </c>
      <c r="R52" s="136">
        <v>137</v>
      </c>
    </row>
    <row r="53" spans="1:28" ht="15.95" customHeight="1" x14ac:dyDescent="0.2">
      <c r="D53" s="117" t="s">
        <v>149</v>
      </c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19" t="s">
        <v>63</v>
      </c>
      <c r="Q53" s="129" t="s">
        <v>152</v>
      </c>
      <c r="R53" s="129" t="s">
        <v>153</v>
      </c>
    </row>
    <row r="54" spans="1:28" ht="15.95" customHeight="1" x14ac:dyDescent="0.2">
      <c r="D54" s="285" t="s">
        <v>150</v>
      </c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137">
        <v>90</v>
      </c>
      <c r="Q54" s="151">
        <v>46</v>
      </c>
      <c r="R54" s="151">
        <v>44</v>
      </c>
    </row>
    <row r="55" spans="1:28" ht="15.95" customHeight="1" x14ac:dyDescent="0.2">
      <c r="D55" s="459" t="s">
        <v>148</v>
      </c>
      <c r="E55" s="401"/>
      <c r="F55" s="401"/>
      <c r="G55" s="401"/>
      <c r="H55" s="401"/>
      <c r="I55" s="401"/>
      <c r="J55" s="401"/>
      <c r="K55" s="401"/>
      <c r="L55" s="401"/>
      <c r="M55" s="401"/>
      <c r="N55" s="401"/>
      <c r="O55" s="401"/>
      <c r="P55" s="434">
        <v>112</v>
      </c>
      <c r="Q55" s="434">
        <v>57</v>
      </c>
      <c r="R55" s="434">
        <v>55</v>
      </c>
    </row>
    <row r="56" spans="1:28" ht="15.95" customHeight="1" x14ac:dyDescent="0.2">
      <c r="D56" s="461" t="s">
        <v>155</v>
      </c>
      <c r="E56" s="401"/>
      <c r="F56" s="401"/>
      <c r="G56" s="401"/>
      <c r="H56" s="401"/>
      <c r="I56" s="401"/>
      <c r="J56" s="401"/>
      <c r="K56" s="401"/>
      <c r="L56" s="401"/>
      <c r="M56" s="401"/>
      <c r="N56" s="401"/>
      <c r="O56" s="401"/>
      <c r="P56" s="462">
        <v>52</v>
      </c>
      <c r="Q56" s="462">
        <v>28</v>
      </c>
      <c r="R56" s="462">
        <v>24</v>
      </c>
    </row>
    <row r="57" spans="1:28" ht="15.95" customHeight="1" x14ac:dyDescent="0.2">
      <c r="D57" s="138" t="s">
        <v>156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39">
        <v>60</v>
      </c>
      <c r="Q57" s="139">
        <v>29</v>
      </c>
      <c r="R57" s="139">
        <v>31</v>
      </c>
    </row>
    <row r="58" spans="1:28" ht="15.95" customHeight="1" x14ac:dyDescent="0.2">
      <c r="D58" s="310" t="s">
        <v>171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28" ht="15.95" customHeight="1" x14ac:dyDescent="0.2">
      <c r="C59" s="127"/>
    </row>
    <row r="60" spans="1:28" ht="15.95" customHeight="1" x14ac:dyDescent="0.2">
      <c r="B60" s="120"/>
      <c r="C60" s="120"/>
      <c r="D60" s="307" t="s">
        <v>380</v>
      </c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40"/>
      <c r="Q60" s="140"/>
      <c r="R60" s="140"/>
      <c r="S60" s="140"/>
      <c r="T60" s="140"/>
      <c r="U60" s="140"/>
      <c r="V60" s="120"/>
    </row>
    <row r="61" spans="1:28" ht="6.95" customHeight="1" x14ac:dyDescent="0.2">
      <c r="B61" s="120"/>
      <c r="D61" s="127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64"/>
      <c r="S61" s="64"/>
      <c r="T61" s="64"/>
      <c r="U61" s="64"/>
      <c r="V61" s="64"/>
    </row>
    <row r="62" spans="1:28" ht="15.95" customHeight="1" x14ac:dyDescent="0.2">
      <c r="B62" s="120"/>
      <c r="D62" s="110" t="s">
        <v>145</v>
      </c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16"/>
      <c r="S62" s="120"/>
      <c r="T62" s="120"/>
      <c r="U62" s="120"/>
      <c r="X62" s="120"/>
      <c r="Y62" s="120"/>
      <c r="Z62" s="120"/>
      <c r="AA62" s="120"/>
      <c r="AB62" s="120"/>
    </row>
    <row r="63" spans="1:28" ht="15.95" customHeight="1" x14ac:dyDescent="0.2">
      <c r="B63" s="120"/>
      <c r="D63" s="117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311" t="s">
        <v>63</v>
      </c>
      <c r="Q63" s="312" t="s">
        <v>168</v>
      </c>
      <c r="R63" s="312" t="s">
        <v>169</v>
      </c>
      <c r="S63" s="120"/>
      <c r="T63" s="120"/>
    </row>
    <row r="64" spans="1:28" ht="15.95" customHeight="1" x14ac:dyDescent="0.2">
      <c r="A64" s="142"/>
      <c r="B64" s="120"/>
      <c r="D64" s="149" t="s">
        <v>157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144">
        <v>28</v>
      </c>
      <c r="Q64" s="151">
        <v>14</v>
      </c>
      <c r="R64" s="151">
        <v>14</v>
      </c>
      <c r="S64" s="120"/>
      <c r="T64" s="145"/>
    </row>
    <row r="65" spans="1:23" ht="15.95" customHeight="1" x14ac:dyDescent="0.2">
      <c r="B65" s="120"/>
      <c r="D65" s="459" t="s">
        <v>158</v>
      </c>
      <c r="E65" s="463"/>
      <c r="F65" s="463"/>
      <c r="G65" s="463"/>
      <c r="H65" s="463"/>
      <c r="I65" s="463"/>
      <c r="J65" s="463"/>
      <c r="K65" s="463"/>
      <c r="L65" s="463"/>
      <c r="M65" s="463"/>
      <c r="N65" s="463"/>
      <c r="O65" s="463"/>
      <c r="P65" s="464">
        <v>31</v>
      </c>
      <c r="Q65" s="464">
        <v>17</v>
      </c>
      <c r="R65" s="464">
        <v>14</v>
      </c>
      <c r="S65" s="120"/>
      <c r="T65" s="120"/>
      <c r="V65" s="140"/>
      <c r="W65" s="140"/>
    </row>
    <row r="66" spans="1:23" ht="15.95" customHeight="1" x14ac:dyDescent="0.2">
      <c r="B66" s="120"/>
      <c r="D66" s="459" t="s">
        <v>159</v>
      </c>
      <c r="E66" s="416"/>
      <c r="F66" s="416"/>
      <c r="G66" s="416"/>
      <c r="H66" s="416"/>
      <c r="I66" s="416"/>
      <c r="J66" s="416"/>
      <c r="K66" s="416"/>
      <c r="L66" s="416"/>
      <c r="M66" s="416"/>
      <c r="N66" s="416"/>
      <c r="O66" s="416"/>
      <c r="P66" s="464">
        <v>24</v>
      </c>
      <c r="Q66" s="434">
        <v>11</v>
      </c>
      <c r="R66" s="434">
        <v>13</v>
      </c>
      <c r="S66" s="120"/>
      <c r="T66" s="120"/>
      <c r="V66" s="64"/>
      <c r="W66" s="64"/>
    </row>
    <row r="67" spans="1:23" ht="15.95" customHeight="1" x14ac:dyDescent="0.2">
      <c r="B67" s="120"/>
      <c r="D67" s="459" t="s">
        <v>160</v>
      </c>
      <c r="E67" s="416"/>
      <c r="F67" s="416"/>
      <c r="G67" s="416"/>
      <c r="H67" s="416"/>
      <c r="I67" s="416"/>
      <c r="J67" s="416"/>
      <c r="K67" s="416"/>
      <c r="L67" s="416"/>
      <c r="M67" s="416"/>
      <c r="N67" s="416"/>
      <c r="O67" s="416"/>
      <c r="P67" s="464">
        <v>18</v>
      </c>
      <c r="Q67" s="434">
        <v>5</v>
      </c>
      <c r="R67" s="434">
        <v>13</v>
      </c>
      <c r="S67" s="120"/>
      <c r="T67" s="120"/>
      <c r="V67" s="120"/>
      <c r="W67" s="120"/>
    </row>
    <row r="68" spans="1:23" ht="15.95" customHeight="1" x14ac:dyDescent="0.2">
      <c r="B68" s="120"/>
      <c r="C68" s="130"/>
      <c r="D68" s="459" t="s">
        <v>161</v>
      </c>
      <c r="E68" s="416"/>
      <c r="F68" s="416"/>
      <c r="G68" s="416"/>
      <c r="H68" s="416"/>
      <c r="I68" s="416"/>
      <c r="J68" s="416"/>
      <c r="K68" s="416"/>
      <c r="L68" s="416"/>
      <c r="M68" s="416"/>
      <c r="N68" s="416"/>
      <c r="O68" s="416"/>
      <c r="P68" s="464">
        <v>8</v>
      </c>
      <c r="Q68" s="434">
        <v>3</v>
      </c>
      <c r="R68" s="434">
        <v>5</v>
      </c>
      <c r="S68" s="120"/>
      <c r="T68" s="120"/>
    </row>
    <row r="69" spans="1:23" ht="15.95" customHeight="1" x14ac:dyDescent="0.2">
      <c r="B69" s="120"/>
      <c r="C69" s="130"/>
      <c r="D69" s="257" t="s">
        <v>162</v>
      </c>
      <c r="E69" s="257"/>
      <c r="F69" s="257"/>
      <c r="G69" s="257"/>
      <c r="H69" s="257"/>
      <c r="I69" s="257"/>
      <c r="J69" s="257"/>
      <c r="K69" s="257"/>
      <c r="L69" s="257"/>
      <c r="M69" s="257"/>
      <c r="N69" s="257"/>
      <c r="O69" s="257"/>
      <c r="P69" s="194">
        <v>3</v>
      </c>
      <c r="Q69" s="334">
        <v>2</v>
      </c>
      <c r="R69" s="334">
        <v>1</v>
      </c>
      <c r="S69" s="120"/>
      <c r="T69" s="120"/>
    </row>
    <row r="70" spans="1:23" ht="15.95" customHeight="1" x14ac:dyDescent="0.2">
      <c r="B70" s="120"/>
      <c r="D70" s="40"/>
      <c r="E70" s="103"/>
      <c r="F70" s="103" t="s">
        <v>63</v>
      </c>
      <c r="G70" s="103"/>
      <c r="H70" s="103"/>
      <c r="I70" s="103"/>
      <c r="J70" s="103"/>
      <c r="K70" s="103"/>
      <c r="L70" s="103"/>
      <c r="M70" s="103"/>
      <c r="N70" s="103"/>
      <c r="O70" s="103"/>
      <c r="P70" s="57">
        <f>SUM(P64:P69)</f>
        <v>112</v>
      </c>
      <c r="Q70" s="57">
        <f>SUM(Q64:Q69)</f>
        <v>52</v>
      </c>
      <c r="R70" s="57">
        <f>SUM(R64:R69)</f>
        <v>60</v>
      </c>
      <c r="S70" s="120"/>
      <c r="T70" s="120"/>
    </row>
    <row r="71" spans="1:23" ht="15.95" customHeight="1" x14ac:dyDescent="0.2">
      <c r="D71" s="310" t="s">
        <v>171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23" ht="15.95" customHeight="1" x14ac:dyDescent="0.2"/>
    <row r="73" spans="1:23" ht="15" customHeight="1" x14ac:dyDescent="0.2">
      <c r="D73" s="307" t="s">
        <v>388</v>
      </c>
    </row>
    <row r="74" spans="1:23" ht="6.95" customHeight="1" x14ac:dyDescent="0.2"/>
    <row r="75" spans="1:23" s="147" customFormat="1" ht="18" customHeight="1" x14ac:dyDescent="0.2">
      <c r="D75" s="110" t="s">
        <v>145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48"/>
    </row>
    <row r="76" spans="1:23" s="147" customFormat="1" ht="15.75" customHeight="1" x14ac:dyDescent="0.2">
      <c r="D76" s="221"/>
      <c r="E76" s="222"/>
      <c r="F76" s="222"/>
      <c r="G76" s="222"/>
      <c r="H76" s="222"/>
      <c r="I76" s="222"/>
      <c r="J76" s="222"/>
      <c r="K76" s="222"/>
      <c r="L76" s="222"/>
      <c r="M76" s="222"/>
      <c r="N76" s="222"/>
      <c r="O76" s="222"/>
      <c r="P76" s="329" t="s">
        <v>63</v>
      </c>
      <c r="Q76" s="312" t="s">
        <v>168</v>
      </c>
      <c r="R76" s="312" t="s">
        <v>169</v>
      </c>
    </row>
    <row r="77" spans="1:23" s="147" customFormat="1" ht="15.75" customHeight="1" x14ac:dyDescent="0.2">
      <c r="D77" s="588" t="s">
        <v>23</v>
      </c>
      <c r="E77" s="589"/>
      <c r="F77" s="347"/>
      <c r="G77" s="347"/>
      <c r="H77" s="347"/>
      <c r="I77" s="347"/>
      <c r="J77" s="347"/>
      <c r="K77" s="347"/>
      <c r="L77" s="347"/>
      <c r="M77" s="347"/>
      <c r="N77" s="347"/>
      <c r="O77" s="347"/>
      <c r="P77" s="454">
        <v>5</v>
      </c>
      <c r="Q77" s="455">
        <v>2</v>
      </c>
      <c r="R77" s="454">
        <v>3</v>
      </c>
    </row>
    <row r="78" spans="1:23" s="147" customFormat="1" ht="15.75" customHeight="1" x14ac:dyDescent="0.2">
      <c r="D78" s="584" t="s">
        <v>317</v>
      </c>
      <c r="E78" s="585"/>
      <c r="F78" s="465"/>
      <c r="G78" s="465"/>
      <c r="H78" s="465"/>
      <c r="I78" s="465"/>
      <c r="J78" s="465"/>
      <c r="K78" s="465"/>
      <c r="L78" s="465"/>
      <c r="M78" s="465"/>
      <c r="N78" s="465"/>
      <c r="O78" s="465"/>
      <c r="P78" s="466">
        <v>4</v>
      </c>
      <c r="Q78" s="467">
        <v>0</v>
      </c>
      <c r="R78" s="466">
        <v>4</v>
      </c>
    </row>
    <row r="79" spans="1:23" ht="15.75" customHeight="1" x14ac:dyDescent="0.2">
      <c r="A79" s="583"/>
      <c r="B79" s="583"/>
      <c r="D79" s="584" t="s">
        <v>29</v>
      </c>
      <c r="E79" s="585"/>
      <c r="F79" s="465"/>
      <c r="G79" s="465"/>
      <c r="H79" s="465"/>
      <c r="I79" s="465"/>
      <c r="J79" s="465"/>
      <c r="K79" s="465"/>
      <c r="L79" s="465"/>
      <c r="M79" s="465"/>
      <c r="N79" s="465"/>
      <c r="O79" s="465"/>
      <c r="P79" s="466">
        <v>1</v>
      </c>
      <c r="Q79" s="467">
        <v>0</v>
      </c>
      <c r="R79" s="466">
        <v>1</v>
      </c>
    </row>
    <row r="80" spans="1:23" ht="15.75" customHeight="1" x14ac:dyDescent="0.2">
      <c r="D80" s="584" t="s">
        <v>20</v>
      </c>
      <c r="E80" s="585"/>
      <c r="F80" s="465"/>
      <c r="G80" s="465"/>
      <c r="H80" s="465"/>
      <c r="I80" s="465"/>
      <c r="J80" s="465"/>
      <c r="K80" s="465"/>
      <c r="L80" s="465"/>
      <c r="M80" s="465"/>
      <c r="N80" s="465"/>
      <c r="O80" s="465"/>
      <c r="P80" s="466">
        <v>3</v>
      </c>
      <c r="Q80" s="467">
        <v>2</v>
      </c>
      <c r="R80" s="466">
        <v>1</v>
      </c>
    </row>
    <row r="81" spans="4:20" ht="15.75" customHeight="1" x14ac:dyDescent="0.2">
      <c r="D81" s="584" t="s">
        <v>318</v>
      </c>
      <c r="E81" s="585"/>
      <c r="F81" s="465"/>
      <c r="G81" s="465"/>
      <c r="H81" s="465"/>
      <c r="I81" s="465"/>
      <c r="J81" s="465"/>
      <c r="K81" s="465"/>
      <c r="L81" s="465"/>
      <c r="M81" s="465"/>
      <c r="N81" s="465"/>
      <c r="O81" s="465"/>
      <c r="P81" s="466">
        <v>1</v>
      </c>
      <c r="Q81" s="467">
        <v>0</v>
      </c>
      <c r="R81" s="466">
        <v>1</v>
      </c>
    </row>
    <row r="82" spans="4:20" ht="15.75" customHeight="1" x14ac:dyDescent="0.2">
      <c r="D82" s="584" t="s">
        <v>319</v>
      </c>
      <c r="E82" s="585"/>
      <c r="F82" s="465"/>
      <c r="G82" s="465"/>
      <c r="H82" s="465"/>
      <c r="I82" s="465"/>
      <c r="J82" s="465"/>
      <c r="K82" s="465"/>
      <c r="L82" s="465"/>
      <c r="M82" s="465"/>
      <c r="N82" s="465"/>
      <c r="O82" s="465"/>
      <c r="P82" s="466">
        <v>1</v>
      </c>
      <c r="Q82" s="467">
        <v>0</v>
      </c>
      <c r="R82" s="466">
        <v>1</v>
      </c>
    </row>
    <row r="83" spans="4:20" ht="15.75" customHeight="1" x14ac:dyDescent="0.2">
      <c r="D83" s="584" t="s">
        <v>320</v>
      </c>
      <c r="E83" s="585"/>
      <c r="F83" s="465"/>
      <c r="G83" s="465"/>
      <c r="H83" s="465"/>
      <c r="I83" s="465"/>
      <c r="J83" s="465"/>
      <c r="K83" s="465"/>
      <c r="L83" s="465"/>
      <c r="M83" s="465"/>
      <c r="N83" s="465"/>
      <c r="O83" s="465"/>
      <c r="P83" s="466">
        <v>1</v>
      </c>
      <c r="Q83" s="467">
        <v>1</v>
      </c>
      <c r="R83" s="466">
        <v>0</v>
      </c>
    </row>
    <row r="84" spans="4:20" ht="15.75" customHeight="1" x14ac:dyDescent="0.2">
      <c r="D84" s="584" t="s">
        <v>0</v>
      </c>
      <c r="E84" s="585"/>
      <c r="F84" s="465"/>
      <c r="G84" s="465"/>
      <c r="H84" s="465"/>
      <c r="I84" s="465"/>
      <c r="J84" s="465"/>
      <c r="K84" s="465"/>
      <c r="L84" s="465"/>
      <c r="M84" s="465"/>
      <c r="N84" s="465"/>
      <c r="O84" s="465"/>
      <c r="P84" s="466">
        <v>51</v>
      </c>
      <c r="Q84" s="467">
        <v>31</v>
      </c>
      <c r="R84" s="466">
        <v>20</v>
      </c>
    </row>
    <row r="85" spans="4:20" ht="15.75" customHeight="1" x14ac:dyDescent="0.2">
      <c r="D85" s="584" t="s">
        <v>381</v>
      </c>
      <c r="E85" s="585"/>
      <c r="F85" s="465"/>
      <c r="G85" s="465"/>
      <c r="H85" s="465"/>
      <c r="I85" s="465"/>
      <c r="J85" s="465"/>
      <c r="K85" s="465"/>
      <c r="L85" s="465"/>
      <c r="M85" s="465"/>
      <c r="N85" s="465"/>
      <c r="O85" s="465"/>
      <c r="P85" s="466">
        <v>1</v>
      </c>
      <c r="Q85" s="467">
        <v>0</v>
      </c>
      <c r="R85" s="466">
        <v>1</v>
      </c>
    </row>
    <row r="86" spans="4:20" ht="15.75" customHeight="1" x14ac:dyDescent="0.2">
      <c r="D86" s="584" t="s">
        <v>1</v>
      </c>
      <c r="E86" s="585"/>
      <c r="F86" s="465"/>
      <c r="G86" s="465"/>
      <c r="H86" s="465"/>
      <c r="I86" s="465"/>
      <c r="J86" s="465"/>
      <c r="K86" s="465"/>
      <c r="L86" s="465"/>
      <c r="M86" s="465"/>
      <c r="N86" s="465"/>
      <c r="O86" s="465"/>
      <c r="P86" s="466">
        <v>1</v>
      </c>
      <c r="Q86" s="467">
        <v>0</v>
      </c>
      <c r="R86" s="466">
        <v>1</v>
      </c>
      <c r="T86" s="120"/>
    </row>
    <row r="87" spans="4:20" ht="15.75" customHeight="1" x14ac:dyDescent="0.2">
      <c r="D87" s="584" t="s">
        <v>21</v>
      </c>
      <c r="E87" s="585"/>
      <c r="F87" s="465"/>
      <c r="G87" s="465"/>
      <c r="H87" s="465"/>
      <c r="I87" s="465"/>
      <c r="J87" s="465"/>
      <c r="K87" s="465"/>
      <c r="L87" s="465"/>
      <c r="M87" s="465"/>
      <c r="N87" s="465"/>
      <c r="O87" s="465"/>
      <c r="P87" s="466">
        <v>2</v>
      </c>
      <c r="Q87" s="467">
        <v>0</v>
      </c>
      <c r="R87" s="466">
        <v>2</v>
      </c>
    </row>
    <row r="88" spans="4:20" ht="15.75" customHeight="1" x14ac:dyDescent="0.2">
      <c r="D88" s="584" t="s">
        <v>24</v>
      </c>
      <c r="E88" s="585"/>
      <c r="F88" s="465"/>
      <c r="G88" s="465"/>
      <c r="H88" s="465"/>
      <c r="I88" s="465"/>
      <c r="J88" s="465"/>
      <c r="K88" s="465"/>
      <c r="L88" s="465"/>
      <c r="M88" s="465"/>
      <c r="N88" s="465"/>
      <c r="O88" s="465"/>
      <c r="P88" s="466">
        <v>3</v>
      </c>
      <c r="Q88" s="467">
        <v>0</v>
      </c>
      <c r="R88" s="466">
        <v>3</v>
      </c>
    </row>
    <row r="89" spans="4:20" ht="15.75" customHeight="1" x14ac:dyDescent="0.2">
      <c r="D89" s="586" t="s">
        <v>30</v>
      </c>
      <c r="E89" s="587"/>
      <c r="F89" s="351"/>
      <c r="G89" s="351"/>
      <c r="H89" s="351"/>
      <c r="I89" s="351"/>
      <c r="J89" s="351"/>
      <c r="K89" s="351"/>
      <c r="L89" s="351"/>
      <c r="M89" s="351"/>
      <c r="N89" s="351"/>
      <c r="O89" s="351"/>
      <c r="P89" s="352">
        <v>2</v>
      </c>
      <c r="Q89" s="353">
        <v>1</v>
      </c>
      <c r="R89" s="352">
        <v>1</v>
      </c>
    </row>
    <row r="90" spans="4:20" ht="15.75" customHeight="1" x14ac:dyDescent="0.2">
      <c r="D90" s="342"/>
      <c r="E90" s="342"/>
      <c r="F90" s="342"/>
      <c r="G90" s="342"/>
      <c r="H90" s="342"/>
      <c r="I90" s="342"/>
      <c r="J90" s="342"/>
      <c r="K90" s="342"/>
      <c r="L90" s="342"/>
      <c r="M90" s="342"/>
      <c r="N90" s="342"/>
      <c r="O90" s="342"/>
      <c r="P90" s="350"/>
      <c r="Q90" s="350"/>
      <c r="R90" s="350" t="s">
        <v>411</v>
      </c>
    </row>
    <row r="91" spans="4:20" ht="15" customHeight="1" x14ac:dyDescent="0.2">
      <c r="D91" s="307" t="s">
        <v>388</v>
      </c>
    </row>
    <row r="92" spans="4:20" ht="6.95" customHeight="1" x14ac:dyDescent="0.2"/>
    <row r="93" spans="4:20" s="147" customFormat="1" ht="18" customHeight="1" x14ac:dyDescent="0.2">
      <c r="D93" s="110" t="s">
        <v>145</v>
      </c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48"/>
    </row>
    <row r="94" spans="4:20" s="147" customFormat="1" ht="15.75" customHeight="1" x14ac:dyDescent="0.2">
      <c r="D94" s="117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311" t="s">
        <v>63</v>
      </c>
      <c r="Q94" s="312" t="s">
        <v>168</v>
      </c>
      <c r="R94" s="312" t="s">
        <v>169</v>
      </c>
    </row>
    <row r="95" spans="4:20" ht="15.75" customHeight="1" x14ac:dyDescent="0.2">
      <c r="D95" s="456" t="s">
        <v>18</v>
      </c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457">
        <v>2</v>
      </c>
      <c r="Q95" s="458">
        <v>1</v>
      </c>
      <c r="R95" s="457">
        <v>1</v>
      </c>
    </row>
    <row r="96" spans="4:20" ht="15.75" customHeight="1" x14ac:dyDescent="0.2">
      <c r="D96" s="469" t="s">
        <v>4</v>
      </c>
      <c r="E96" s="465"/>
      <c r="F96" s="465"/>
      <c r="G96" s="465"/>
      <c r="H96" s="465"/>
      <c r="I96" s="465"/>
      <c r="J96" s="465"/>
      <c r="K96" s="465"/>
      <c r="L96" s="465"/>
      <c r="M96" s="465"/>
      <c r="N96" s="465"/>
      <c r="O96" s="465"/>
      <c r="P96" s="466">
        <v>7</v>
      </c>
      <c r="Q96" s="467">
        <v>3</v>
      </c>
      <c r="R96" s="466">
        <v>4</v>
      </c>
    </row>
    <row r="97" spans="3:18" ht="15.75" customHeight="1" x14ac:dyDescent="0.2">
      <c r="D97" s="469" t="s">
        <v>27</v>
      </c>
      <c r="E97" s="465"/>
      <c r="F97" s="465"/>
      <c r="G97" s="465"/>
      <c r="H97" s="465"/>
      <c r="I97" s="465"/>
      <c r="J97" s="465"/>
      <c r="K97" s="465"/>
      <c r="L97" s="465"/>
      <c r="M97" s="465"/>
      <c r="N97" s="465"/>
      <c r="O97" s="465"/>
      <c r="P97" s="466">
        <v>4</v>
      </c>
      <c r="Q97" s="467">
        <v>1</v>
      </c>
      <c r="R97" s="466">
        <v>3</v>
      </c>
    </row>
    <row r="98" spans="3:18" ht="15.75" customHeight="1" x14ac:dyDescent="0.2">
      <c r="D98" s="469" t="s">
        <v>382</v>
      </c>
      <c r="E98" s="465"/>
      <c r="F98" s="465"/>
      <c r="G98" s="465"/>
      <c r="H98" s="465"/>
      <c r="I98" s="465"/>
      <c r="J98" s="465"/>
      <c r="K98" s="465"/>
      <c r="L98" s="465"/>
      <c r="M98" s="465"/>
      <c r="N98" s="465"/>
      <c r="O98" s="465"/>
      <c r="P98" s="466">
        <v>1</v>
      </c>
      <c r="Q98" s="467">
        <v>0</v>
      </c>
      <c r="R98" s="466">
        <v>1</v>
      </c>
    </row>
    <row r="99" spans="3:18" ht="15.75" customHeight="1" x14ac:dyDescent="0.2">
      <c r="D99" s="469" t="s">
        <v>19</v>
      </c>
      <c r="E99" s="465"/>
      <c r="F99" s="465"/>
      <c r="G99" s="465"/>
      <c r="H99" s="465"/>
      <c r="I99" s="465"/>
      <c r="J99" s="465"/>
      <c r="K99" s="465"/>
      <c r="L99" s="465"/>
      <c r="M99" s="465"/>
      <c r="N99" s="465"/>
      <c r="O99" s="465"/>
      <c r="P99" s="466">
        <v>7</v>
      </c>
      <c r="Q99" s="467">
        <v>2</v>
      </c>
      <c r="R99" s="466">
        <v>5</v>
      </c>
    </row>
    <row r="100" spans="3:18" s="147" customFormat="1" ht="15.75" customHeight="1" x14ac:dyDescent="0.2">
      <c r="D100" s="469" t="s">
        <v>383</v>
      </c>
      <c r="E100" s="465"/>
      <c r="F100" s="465"/>
      <c r="G100" s="465"/>
      <c r="H100" s="465"/>
      <c r="I100" s="465"/>
      <c r="J100" s="465"/>
      <c r="K100" s="465"/>
      <c r="L100" s="465"/>
      <c r="M100" s="465"/>
      <c r="N100" s="465"/>
      <c r="O100" s="465"/>
      <c r="P100" s="466">
        <v>1</v>
      </c>
      <c r="Q100" s="467">
        <v>0</v>
      </c>
      <c r="R100" s="466">
        <v>1</v>
      </c>
    </row>
    <row r="101" spans="3:18" s="147" customFormat="1" ht="15.75" customHeight="1" x14ac:dyDescent="0.2">
      <c r="D101" s="469" t="s">
        <v>384</v>
      </c>
      <c r="E101" s="465"/>
      <c r="F101" s="465"/>
      <c r="G101" s="465"/>
      <c r="H101" s="465"/>
      <c r="I101" s="465"/>
      <c r="J101" s="465"/>
      <c r="K101" s="465"/>
      <c r="L101" s="465"/>
      <c r="M101" s="465"/>
      <c r="N101" s="465"/>
      <c r="O101" s="465"/>
      <c r="P101" s="466">
        <v>2</v>
      </c>
      <c r="Q101" s="467">
        <v>1</v>
      </c>
      <c r="R101" s="466">
        <v>1</v>
      </c>
    </row>
    <row r="102" spans="3:18" ht="15.75" customHeight="1" x14ac:dyDescent="0.2">
      <c r="D102" s="469" t="s">
        <v>385</v>
      </c>
      <c r="E102" s="465"/>
      <c r="F102" s="465"/>
      <c r="G102" s="465"/>
      <c r="H102" s="465"/>
      <c r="I102" s="465"/>
      <c r="J102" s="465"/>
      <c r="K102" s="465"/>
      <c r="L102" s="465"/>
      <c r="M102" s="465"/>
      <c r="N102" s="465"/>
      <c r="O102" s="465"/>
      <c r="P102" s="466">
        <v>1</v>
      </c>
      <c r="Q102" s="467">
        <v>0</v>
      </c>
      <c r="R102" s="466">
        <v>1</v>
      </c>
    </row>
    <row r="103" spans="3:18" ht="15.75" customHeight="1" x14ac:dyDescent="0.2">
      <c r="D103" s="469" t="s">
        <v>25</v>
      </c>
      <c r="E103" s="465"/>
      <c r="F103" s="465"/>
      <c r="G103" s="465"/>
      <c r="H103" s="465"/>
      <c r="I103" s="465"/>
      <c r="J103" s="465"/>
      <c r="K103" s="465"/>
      <c r="L103" s="465"/>
      <c r="M103" s="465"/>
      <c r="N103" s="465"/>
      <c r="O103" s="465"/>
      <c r="P103" s="466">
        <v>3</v>
      </c>
      <c r="Q103" s="467">
        <v>2</v>
      </c>
      <c r="R103" s="466">
        <v>1</v>
      </c>
    </row>
    <row r="104" spans="3:18" ht="15.75" customHeight="1" x14ac:dyDescent="0.2">
      <c r="D104" s="469" t="s">
        <v>26</v>
      </c>
      <c r="E104" s="465"/>
      <c r="F104" s="465"/>
      <c r="G104" s="465"/>
      <c r="H104" s="465"/>
      <c r="I104" s="465"/>
      <c r="J104" s="465"/>
      <c r="K104" s="465"/>
      <c r="L104" s="465"/>
      <c r="M104" s="465"/>
      <c r="N104" s="465"/>
      <c r="O104" s="465"/>
      <c r="P104" s="466">
        <v>1</v>
      </c>
      <c r="Q104" s="467">
        <v>0</v>
      </c>
      <c r="R104" s="466">
        <v>1</v>
      </c>
    </row>
    <row r="105" spans="3:18" ht="15.75" customHeight="1" x14ac:dyDescent="0.2">
      <c r="D105" s="469" t="s">
        <v>386</v>
      </c>
      <c r="E105" s="465"/>
      <c r="F105" s="465"/>
      <c r="G105" s="465"/>
      <c r="H105" s="465"/>
      <c r="I105" s="465"/>
      <c r="J105" s="465"/>
      <c r="K105" s="465"/>
      <c r="L105" s="465"/>
      <c r="M105" s="465"/>
      <c r="N105" s="465"/>
      <c r="O105" s="465"/>
      <c r="P105" s="464">
        <v>1</v>
      </c>
      <c r="Q105" s="468">
        <v>1</v>
      </c>
      <c r="R105" s="464">
        <v>0</v>
      </c>
    </row>
    <row r="106" spans="3:18" ht="15.75" customHeight="1" x14ac:dyDescent="0.2">
      <c r="D106" s="337" t="s">
        <v>387</v>
      </c>
      <c r="E106" s="338"/>
      <c r="F106" s="342"/>
      <c r="G106" s="342"/>
      <c r="H106" s="342"/>
      <c r="I106" s="342"/>
      <c r="J106" s="342"/>
      <c r="K106" s="342"/>
      <c r="L106" s="342"/>
      <c r="M106" s="342"/>
      <c r="N106" s="342"/>
      <c r="O106" s="342"/>
      <c r="P106" s="335">
        <v>2</v>
      </c>
      <c r="Q106" s="336">
        <v>1</v>
      </c>
      <c r="R106" s="335">
        <v>1</v>
      </c>
    </row>
    <row r="107" spans="3:18" s="606" customFormat="1" ht="15.95" customHeight="1" x14ac:dyDescent="0.2">
      <c r="C107" s="607"/>
      <c r="D107" s="608"/>
      <c r="E107" s="609"/>
      <c r="F107" s="609" t="s">
        <v>420</v>
      </c>
      <c r="G107" s="610">
        <f>SUM(G96:G106)</f>
        <v>0</v>
      </c>
      <c r="H107" s="611" t="e">
        <f>(G107*100)/#REF!</f>
        <v>#REF!</v>
      </c>
      <c r="I107" s="612"/>
      <c r="J107" s="612"/>
      <c r="K107" s="612"/>
      <c r="L107" s="612"/>
      <c r="M107" s="612"/>
      <c r="N107" s="612"/>
      <c r="O107" s="612"/>
      <c r="P107" s="613">
        <f>SUM(P77:P106)</f>
        <v>108</v>
      </c>
      <c r="Q107" s="613">
        <f t="shared" ref="Q107:R107" si="0">SUM(Q77:Q106)</f>
        <v>49</v>
      </c>
      <c r="R107" s="613">
        <f t="shared" si="0"/>
        <v>59</v>
      </c>
    </row>
    <row r="108" spans="3:18" s="606" customFormat="1" ht="15.95" customHeight="1" x14ac:dyDescent="0.2">
      <c r="C108" s="614"/>
      <c r="D108" s="615"/>
      <c r="E108" s="615"/>
      <c r="F108" s="619" t="s">
        <v>421</v>
      </c>
      <c r="G108" s="616">
        <v>1</v>
      </c>
      <c r="H108" s="617" t="e">
        <f>(G108*100)/#REF!</f>
        <v>#REF!</v>
      </c>
      <c r="P108" s="618">
        <v>4</v>
      </c>
      <c r="Q108" s="618">
        <v>3</v>
      </c>
      <c r="R108" s="618">
        <v>1</v>
      </c>
    </row>
    <row r="109" spans="3:18" s="2" customFormat="1" ht="15" customHeight="1" x14ac:dyDescent="0.2">
      <c r="D109" s="40"/>
      <c r="E109" s="103"/>
      <c r="F109" s="103" t="s">
        <v>63</v>
      </c>
      <c r="G109" s="103"/>
      <c r="H109" s="103"/>
      <c r="I109" s="103"/>
      <c r="J109" s="103"/>
      <c r="K109" s="103"/>
      <c r="L109" s="103"/>
      <c r="M109" s="103"/>
      <c r="N109" s="103"/>
      <c r="O109" s="103"/>
      <c r="P109" s="57">
        <f>SUM(P107:P108)</f>
        <v>112</v>
      </c>
      <c r="Q109" s="57">
        <f>SUM(Q107:Q108)</f>
        <v>52</v>
      </c>
      <c r="R109" s="57">
        <f>SUM(R107:R108)</f>
        <v>60</v>
      </c>
    </row>
    <row r="110" spans="3:18" ht="15.75" customHeight="1" x14ac:dyDescent="0.2">
      <c r="D110" s="125" t="s">
        <v>171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3:18" ht="14.25" customHeight="1" x14ac:dyDescent="0.2"/>
    <row r="112" spans="3:18" ht="14.25" customHeight="1" x14ac:dyDescent="0.2">
      <c r="D112" s="306" t="s">
        <v>389</v>
      </c>
    </row>
    <row r="113" spans="4:18" ht="6.75" customHeight="1" x14ac:dyDescent="0.2"/>
    <row r="114" spans="4:18" ht="15.95" customHeight="1" x14ac:dyDescent="0.2">
      <c r="D114" s="110" t="s">
        <v>145</v>
      </c>
      <c r="E114" s="227"/>
      <c r="F114" s="227"/>
      <c r="G114" s="227"/>
      <c r="H114" s="227"/>
      <c r="I114" s="227"/>
      <c r="J114" s="227"/>
      <c r="K114" s="227"/>
      <c r="L114" s="227"/>
      <c r="M114" s="227"/>
      <c r="N114" s="227"/>
      <c r="O114" s="227"/>
      <c r="P114" s="13"/>
      <c r="Q114" s="13"/>
      <c r="R114" s="14"/>
    </row>
    <row r="115" spans="4:18" ht="15.95" customHeight="1" x14ac:dyDescent="0.2">
      <c r="D115" s="117" t="s">
        <v>163</v>
      </c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311" t="s">
        <v>63</v>
      </c>
      <c r="Q115" s="312" t="s">
        <v>168</v>
      </c>
      <c r="R115" s="312" t="s">
        <v>169</v>
      </c>
    </row>
    <row r="116" spans="4:18" ht="15.95" customHeight="1" x14ac:dyDescent="0.2">
      <c r="D116" s="228" t="s">
        <v>164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454">
        <f>62+19+0</f>
        <v>81</v>
      </c>
      <c r="Q116" s="455">
        <f>31+7+0</f>
        <v>38</v>
      </c>
      <c r="R116" s="335">
        <f>31+12+0</f>
        <v>43</v>
      </c>
    </row>
    <row r="117" spans="4:18" ht="15.95" customHeight="1" x14ac:dyDescent="0.2">
      <c r="D117" s="419" t="s">
        <v>165</v>
      </c>
      <c r="E117" s="401"/>
      <c r="F117" s="401"/>
      <c r="G117" s="401"/>
      <c r="H117" s="401"/>
      <c r="I117" s="401"/>
      <c r="J117" s="401"/>
      <c r="K117" s="401"/>
      <c r="L117" s="401"/>
      <c r="M117" s="401"/>
      <c r="N117" s="401"/>
      <c r="O117" s="401"/>
      <c r="P117" s="466">
        <f>7+0+0</f>
        <v>7</v>
      </c>
      <c r="Q117" s="467">
        <f>2+0+0</f>
        <v>2</v>
      </c>
      <c r="R117" s="466">
        <f>5+0+0</f>
        <v>5</v>
      </c>
    </row>
    <row r="118" spans="4:18" s="147" customFormat="1" ht="15.95" customHeight="1" x14ac:dyDescent="0.2">
      <c r="D118" s="228" t="s">
        <v>166</v>
      </c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352">
        <f>20+3+1</f>
        <v>24</v>
      </c>
      <c r="Q118" s="353">
        <f>11+1+0</f>
        <v>12</v>
      </c>
      <c r="R118" s="352">
        <f>9+2+1</f>
        <v>12</v>
      </c>
    </row>
    <row r="119" spans="4:18" ht="15.95" customHeight="1" x14ac:dyDescent="0.2">
      <c r="D119" s="313"/>
      <c r="E119" s="314"/>
      <c r="F119" s="229" t="s">
        <v>63</v>
      </c>
      <c r="G119" s="314"/>
      <c r="H119" s="314"/>
      <c r="I119" s="314"/>
      <c r="J119" s="314"/>
      <c r="K119" s="314"/>
      <c r="L119" s="314"/>
      <c r="M119" s="314"/>
      <c r="N119" s="314"/>
      <c r="O119" s="314"/>
      <c r="P119" s="153">
        <f>SUM(P116:P118)</f>
        <v>112</v>
      </c>
      <c r="Q119" s="154">
        <f>SUM(Q116:Q118)</f>
        <v>52</v>
      </c>
      <c r="R119" s="154">
        <f>SUM(R116:R118)</f>
        <v>60</v>
      </c>
    </row>
    <row r="120" spans="4:18" ht="15.95" customHeight="1" x14ac:dyDescent="0.2">
      <c r="D120" s="310" t="s">
        <v>171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4:18" ht="6.95" customHeight="1" x14ac:dyDescent="0.2"/>
    <row r="122" spans="4:18" ht="15.95" customHeight="1" x14ac:dyDescent="0.2"/>
    <row r="123" spans="4:18" ht="15.95" customHeight="1" x14ac:dyDescent="0.2"/>
    <row r="124" spans="4:18" ht="15.95" customHeight="1" x14ac:dyDescent="0.2"/>
    <row r="125" spans="4:18" ht="15.95" customHeight="1" x14ac:dyDescent="0.2"/>
    <row r="126" spans="4:18" ht="15.95" customHeight="1" x14ac:dyDescent="0.2"/>
    <row r="127" spans="4:18" ht="15.95" customHeight="1" x14ac:dyDescent="0.2"/>
    <row r="128" spans="4:1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</sheetData>
  <mergeCells count="14">
    <mergeCell ref="D77:E77"/>
    <mergeCell ref="D78:E78"/>
    <mergeCell ref="D79:E79"/>
    <mergeCell ref="D80:E80"/>
    <mergeCell ref="D81:E81"/>
    <mergeCell ref="D89:E89"/>
    <mergeCell ref="D82:E82"/>
    <mergeCell ref="D83:E83"/>
    <mergeCell ref="D84:E84"/>
    <mergeCell ref="D85:E85"/>
    <mergeCell ref="D86:E86"/>
    <mergeCell ref="A79:B79"/>
    <mergeCell ref="D87:E87"/>
    <mergeCell ref="D88:E88"/>
  </mergeCells>
  <pageMargins left="0.39370078740157483" right="0.6692913385826772" top="0.6692913385826772" bottom="0.47244094488188981" header="0" footer="0"/>
  <pageSetup paperSize="9" scale="99" fitToHeight="0" orientation="landscape" r:id="rId1"/>
  <headerFooter alignWithMargins="0"/>
  <rowBreaks count="6" manualBreakCount="6">
    <brk id="30" min="2" max="26" man="1"/>
    <brk id="42" min="2" max="26" man="1"/>
    <brk id="59" min="2" max="26" man="1"/>
    <brk id="72" min="2" max="26" man="1"/>
    <brk id="90" min="2" max="26" man="1"/>
    <brk id="111" min="2" max="26" man="1"/>
  </rowBreaks>
  <ignoredErrors>
    <ignoredError sqref="O28:AA28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AA516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107" customWidth="1"/>
    <col min="2" max="2" width="5.7109375" style="107" customWidth="1"/>
    <col min="3" max="3" width="3.28515625" style="107" customWidth="1"/>
    <col min="4" max="6" width="6.42578125" style="107" customWidth="1"/>
    <col min="7" max="7" width="6.85546875" style="107" customWidth="1"/>
    <col min="8" max="8" width="5.5703125" style="107" hidden="1" customWidth="1"/>
    <col min="9" max="12" width="5.42578125" style="107" hidden="1" customWidth="1"/>
    <col min="13" max="13" width="5.5703125" style="107" hidden="1" customWidth="1"/>
    <col min="14" max="15" width="5.42578125" style="107" hidden="1" customWidth="1"/>
    <col min="16" max="16" width="6.28515625" style="107" customWidth="1"/>
    <col min="17" max="27" width="5.5703125" style="107" customWidth="1"/>
    <col min="28" max="16384" width="9.140625" style="107"/>
  </cols>
  <sheetData>
    <row r="1" spans="2:13" s="9" customFormat="1" ht="15.95" customHeight="1" x14ac:dyDescent="0.2">
      <c r="C1" s="327"/>
      <c r="D1" s="327"/>
      <c r="E1" s="327"/>
      <c r="F1" s="327"/>
      <c r="G1" s="327"/>
      <c r="H1" s="327"/>
      <c r="I1" s="327"/>
      <c r="J1" s="327"/>
    </row>
    <row r="2" spans="2:13" s="9" customFormat="1" ht="12" customHeight="1" x14ac:dyDescent="0.2">
      <c r="C2" s="7"/>
      <c r="D2" s="7"/>
      <c r="E2" s="7"/>
      <c r="F2" s="328"/>
      <c r="G2" s="7"/>
      <c r="H2" s="7"/>
      <c r="I2" s="328"/>
      <c r="J2" s="7"/>
      <c r="K2" s="7"/>
      <c r="L2" s="328"/>
      <c r="M2" s="328"/>
    </row>
    <row r="3" spans="2:13" s="9" customFormat="1" ht="12" customHeight="1" x14ac:dyDescent="0.2">
      <c r="C3" s="7"/>
      <c r="D3" s="7"/>
      <c r="E3" s="7"/>
      <c r="F3" s="328"/>
      <c r="G3" s="7"/>
      <c r="H3" s="7"/>
      <c r="I3" s="328"/>
      <c r="J3" s="7"/>
      <c r="K3" s="7"/>
      <c r="L3" s="328"/>
      <c r="M3" s="328"/>
    </row>
    <row r="4" spans="2:13" s="9" customFormat="1" ht="12" customHeight="1" x14ac:dyDescent="0.2">
      <c r="C4" s="7"/>
      <c r="D4" s="7"/>
      <c r="E4" s="7"/>
      <c r="F4" s="328"/>
      <c r="G4" s="7"/>
      <c r="H4" s="7"/>
      <c r="I4" s="328"/>
      <c r="J4" s="7"/>
      <c r="K4" s="7"/>
      <c r="L4" s="328"/>
      <c r="M4" s="328"/>
    </row>
    <row r="5" spans="2:13" ht="24" customHeight="1" x14ac:dyDescent="0.2"/>
    <row r="6" spans="2:13" ht="18" customHeight="1" x14ac:dyDescent="0.2">
      <c r="C6" s="8" t="s">
        <v>38</v>
      </c>
    </row>
    <row r="7" spans="2:13" ht="18" customHeight="1" x14ac:dyDescent="0.2">
      <c r="C7" s="10" t="s">
        <v>144</v>
      </c>
    </row>
    <row r="8" spans="2:13" ht="18" customHeight="1" x14ac:dyDescent="0.2">
      <c r="C8" s="185"/>
    </row>
    <row r="9" spans="2:13" ht="18" customHeight="1" x14ac:dyDescent="0.2">
      <c r="C9" s="185"/>
    </row>
    <row r="10" spans="2:13" ht="15.95" customHeight="1" x14ac:dyDescent="0.2">
      <c r="C10" s="305" t="s">
        <v>48</v>
      </c>
    </row>
    <row r="11" spans="2:13" ht="6.95" customHeight="1" x14ac:dyDescent="0.2">
      <c r="C11" s="185"/>
    </row>
    <row r="12" spans="2:13" ht="15.95" customHeight="1" x14ac:dyDescent="0.2">
      <c r="B12" s="120"/>
      <c r="C12" s="108"/>
      <c r="D12" s="108"/>
      <c r="E12" s="108"/>
      <c r="F12" s="108"/>
      <c r="G12" s="108"/>
      <c r="H12" s="108"/>
      <c r="I12" s="108"/>
      <c r="J12" s="108"/>
      <c r="K12" s="108"/>
      <c r="L12" s="108"/>
    </row>
    <row r="13" spans="2:13" ht="15.95" customHeight="1" x14ac:dyDescent="0.2">
      <c r="B13" s="120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2:13" ht="6.75" customHeight="1" x14ac:dyDescent="0.2">
      <c r="B14" s="120"/>
      <c r="C14" s="108"/>
      <c r="D14" s="108"/>
      <c r="E14" s="108"/>
      <c r="F14" s="108"/>
      <c r="G14" s="108"/>
      <c r="H14" s="108"/>
      <c r="I14" s="108"/>
      <c r="J14" s="108"/>
      <c r="K14" s="108"/>
      <c r="L14" s="108"/>
    </row>
    <row r="15" spans="2:13" ht="6.95" customHeight="1" x14ac:dyDescent="0.2">
      <c r="B15" s="120"/>
      <c r="C15" s="108"/>
      <c r="D15" s="108"/>
      <c r="E15" s="108"/>
      <c r="F15" s="108"/>
      <c r="G15" s="108"/>
      <c r="H15" s="108"/>
      <c r="I15" s="108"/>
      <c r="J15" s="108"/>
      <c r="K15" s="108"/>
      <c r="L15" s="108"/>
    </row>
    <row r="16" spans="2:13" ht="15.95" customHeight="1" x14ac:dyDescent="0.2">
      <c r="B16" s="120"/>
      <c r="C16" s="108"/>
      <c r="D16" s="306" t="s">
        <v>404</v>
      </c>
      <c r="E16" s="108"/>
      <c r="F16" s="108"/>
      <c r="G16" s="108"/>
      <c r="H16" s="108"/>
      <c r="I16" s="108"/>
      <c r="J16" s="108"/>
      <c r="K16" s="108"/>
      <c r="L16" s="108"/>
    </row>
    <row r="17" spans="2:25" ht="6.95" customHeight="1" x14ac:dyDescent="0.2">
      <c r="C17" s="108"/>
      <c r="D17" s="108"/>
      <c r="E17" s="108"/>
      <c r="F17" s="108"/>
      <c r="G17" s="108"/>
      <c r="H17" s="108"/>
      <c r="I17" s="108"/>
      <c r="J17" s="108"/>
      <c r="K17" s="108"/>
      <c r="L17" s="108"/>
    </row>
    <row r="18" spans="2:25" ht="33.75" customHeight="1" x14ac:dyDescent="0.2">
      <c r="C18" s="108"/>
      <c r="D18" s="590" t="s">
        <v>390</v>
      </c>
      <c r="E18" s="591"/>
      <c r="F18" s="591"/>
      <c r="G18" s="591"/>
      <c r="H18" s="591"/>
      <c r="I18" s="591"/>
      <c r="J18" s="591"/>
      <c r="K18" s="591"/>
      <c r="L18" s="591"/>
      <c r="M18" s="591"/>
      <c r="N18" s="591"/>
      <c r="O18" s="591"/>
      <c r="P18" s="592"/>
      <c r="Q18" s="169"/>
      <c r="R18" s="169"/>
      <c r="S18" s="169"/>
      <c r="T18" s="169"/>
      <c r="U18" s="147"/>
      <c r="V18" s="147"/>
      <c r="W18" s="147"/>
      <c r="X18" s="147"/>
      <c r="Y18" s="147"/>
    </row>
    <row r="19" spans="2:25" ht="15.95" customHeight="1" x14ac:dyDescent="0.2">
      <c r="C19" s="108"/>
      <c r="D19" s="165" t="s">
        <v>167</v>
      </c>
      <c r="E19" s="182"/>
      <c r="F19" s="182"/>
      <c r="G19" s="182"/>
      <c r="H19" s="181"/>
      <c r="I19" s="181"/>
      <c r="J19" s="181"/>
      <c r="K19" s="181"/>
      <c r="L19" s="181"/>
      <c r="M19" s="181"/>
      <c r="N19" s="181"/>
      <c r="O19" s="181"/>
      <c r="P19" s="232"/>
      <c r="Q19" s="169"/>
      <c r="R19" s="169"/>
      <c r="S19" s="183"/>
      <c r="T19" s="183"/>
      <c r="U19" s="184"/>
      <c r="V19" s="184"/>
      <c r="W19" s="147"/>
      <c r="X19" s="147"/>
      <c r="Y19" s="147"/>
    </row>
    <row r="20" spans="2:25" ht="15" customHeight="1" x14ac:dyDescent="0.2">
      <c r="C20" s="108"/>
      <c r="D20" s="172" t="s">
        <v>147</v>
      </c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237">
        <v>72</v>
      </c>
      <c r="Q20" s="169"/>
      <c r="R20" s="169"/>
      <c r="S20" s="183"/>
      <c r="T20" s="169"/>
      <c r="U20" s="147"/>
      <c r="V20" s="147"/>
      <c r="W20" s="147"/>
      <c r="X20" s="147"/>
      <c r="Y20" s="147"/>
    </row>
    <row r="21" spans="2:25" ht="15" customHeight="1" x14ac:dyDescent="0.2">
      <c r="B21" s="120"/>
      <c r="C21" s="143"/>
      <c r="D21" s="472" t="s">
        <v>148</v>
      </c>
      <c r="E21" s="473"/>
      <c r="F21" s="473"/>
      <c r="G21" s="473"/>
      <c r="H21" s="473"/>
      <c r="I21" s="473"/>
      <c r="J21" s="473"/>
      <c r="K21" s="473"/>
      <c r="L21" s="473"/>
      <c r="M21" s="473"/>
      <c r="N21" s="473"/>
      <c r="O21" s="473"/>
      <c r="P21" s="474">
        <v>95</v>
      </c>
      <c r="Q21" s="169"/>
      <c r="R21" s="169"/>
      <c r="S21" s="169"/>
      <c r="T21" s="169"/>
      <c r="U21" s="147"/>
      <c r="V21" s="147"/>
      <c r="W21" s="147"/>
      <c r="X21" s="147"/>
      <c r="Y21" s="147"/>
    </row>
    <row r="22" spans="2:25" ht="15" customHeight="1" x14ac:dyDescent="0.2">
      <c r="C22" s="143"/>
      <c r="D22" s="170"/>
      <c r="E22" s="85"/>
      <c r="F22" s="475" t="s">
        <v>168</v>
      </c>
      <c r="G22" s="475"/>
      <c r="H22" s="475"/>
      <c r="I22" s="475"/>
      <c r="J22" s="475"/>
      <c r="K22" s="475"/>
      <c r="L22" s="475"/>
      <c r="M22" s="475"/>
      <c r="N22" s="475"/>
      <c r="O22" s="475"/>
      <c r="P22" s="476">
        <v>46</v>
      </c>
      <c r="Q22" s="169"/>
      <c r="R22" s="169"/>
      <c r="S22" s="147"/>
      <c r="T22" s="169"/>
      <c r="U22" s="147"/>
      <c r="V22" s="147"/>
      <c r="W22" s="147"/>
      <c r="X22" s="147"/>
      <c r="Y22" s="147"/>
    </row>
    <row r="23" spans="2:25" ht="15" customHeight="1" x14ac:dyDescent="0.2">
      <c r="C23" s="143"/>
      <c r="D23" s="217"/>
      <c r="E23" s="102"/>
      <c r="F23" s="236" t="s">
        <v>169</v>
      </c>
      <c r="G23" s="236"/>
      <c r="H23" s="236"/>
      <c r="I23" s="236"/>
      <c r="J23" s="236"/>
      <c r="K23" s="236"/>
      <c r="L23" s="236"/>
      <c r="M23" s="236"/>
      <c r="N23" s="236"/>
      <c r="O23" s="236"/>
      <c r="P23" s="238">
        <v>49</v>
      </c>
      <c r="Q23" s="169"/>
      <c r="R23" s="169"/>
      <c r="S23" s="169"/>
      <c r="T23" s="169"/>
      <c r="U23" s="147"/>
      <c r="V23" s="147"/>
      <c r="W23" s="147"/>
      <c r="X23" s="147"/>
      <c r="Y23" s="147"/>
    </row>
    <row r="24" spans="2:25" ht="15.95" customHeight="1" x14ac:dyDescent="0.2">
      <c r="C24" s="108"/>
      <c r="D24" s="233" t="s">
        <v>149</v>
      </c>
      <c r="E24" s="234"/>
      <c r="F24" s="234"/>
      <c r="G24" s="234"/>
      <c r="H24" s="231"/>
      <c r="I24" s="231"/>
      <c r="J24" s="231"/>
      <c r="K24" s="231"/>
      <c r="L24" s="231"/>
      <c r="M24" s="231"/>
      <c r="N24" s="231"/>
      <c r="O24" s="231"/>
      <c r="P24" s="235"/>
      <c r="Q24" s="169"/>
      <c r="R24" s="169"/>
      <c r="S24" s="169"/>
      <c r="T24" s="169"/>
      <c r="U24" s="147"/>
      <c r="V24" s="147"/>
      <c r="W24" s="147"/>
      <c r="X24" s="147"/>
      <c r="Y24" s="147"/>
    </row>
    <row r="25" spans="2:25" ht="15" customHeight="1" x14ac:dyDescent="0.2">
      <c r="C25" s="108"/>
      <c r="D25" s="172" t="s">
        <v>150</v>
      </c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471"/>
      <c r="P25" s="240">
        <v>23</v>
      </c>
      <c r="Q25" s="169"/>
      <c r="R25" s="169"/>
      <c r="S25" s="169"/>
      <c r="T25" s="169"/>
      <c r="U25" s="147"/>
      <c r="V25" s="147"/>
      <c r="W25" s="147"/>
      <c r="X25" s="147"/>
      <c r="Y25" s="147"/>
    </row>
    <row r="26" spans="2:25" ht="15" customHeight="1" x14ac:dyDescent="0.2">
      <c r="C26" s="108"/>
      <c r="D26" s="472" t="s">
        <v>148</v>
      </c>
      <c r="E26" s="473"/>
      <c r="F26" s="473"/>
      <c r="G26" s="473"/>
      <c r="H26" s="473"/>
      <c r="I26" s="473"/>
      <c r="J26" s="473"/>
      <c r="K26" s="473"/>
      <c r="L26" s="473"/>
      <c r="M26" s="473"/>
      <c r="N26" s="473"/>
      <c r="O26" s="477"/>
      <c r="P26" s="474">
        <v>29</v>
      </c>
      <c r="Q26" s="169"/>
      <c r="R26" s="169"/>
      <c r="S26" s="169"/>
      <c r="T26" s="169"/>
      <c r="U26" s="147"/>
      <c r="V26" s="147"/>
      <c r="W26" s="147"/>
      <c r="X26" s="147"/>
      <c r="Y26" s="147"/>
    </row>
    <row r="27" spans="2:25" ht="15" customHeight="1" x14ac:dyDescent="0.2">
      <c r="C27" s="108"/>
      <c r="D27" s="174"/>
      <c r="E27" s="85"/>
      <c r="F27" s="475" t="s">
        <v>168</v>
      </c>
      <c r="G27" s="475"/>
      <c r="H27" s="475"/>
      <c r="I27" s="475"/>
      <c r="J27" s="475"/>
      <c r="K27" s="475"/>
      <c r="L27" s="475"/>
      <c r="M27" s="475"/>
      <c r="N27" s="475"/>
      <c r="O27" s="478"/>
      <c r="P27" s="476">
        <v>12</v>
      </c>
      <c r="Q27" s="169"/>
      <c r="R27" s="169"/>
      <c r="S27" s="169"/>
      <c r="T27" s="169"/>
      <c r="U27" s="147"/>
      <c r="V27" s="147"/>
      <c r="W27" s="147"/>
      <c r="X27" s="147"/>
      <c r="Y27" s="147"/>
    </row>
    <row r="28" spans="2:25" ht="15" customHeight="1" x14ac:dyDescent="0.2">
      <c r="C28" s="108"/>
      <c r="D28" s="174"/>
      <c r="E28" s="169"/>
      <c r="F28" s="475" t="s">
        <v>169</v>
      </c>
      <c r="G28" s="475"/>
      <c r="H28" s="475"/>
      <c r="I28" s="475"/>
      <c r="J28" s="475"/>
      <c r="K28" s="475"/>
      <c r="L28" s="475"/>
      <c r="M28" s="475"/>
      <c r="N28" s="475"/>
      <c r="O28" s="475"/>
      <c r="P28" s="476">
        <v>17</v>
      </c>
      <c r="Q28" s="169"/>
      <c r="R28" s="169"/>
      <c r="S28" s="169"/>
      <c r="T28" s="169"/>
      <c r="U28" s="147"/>
      <c r="V28" s="147"/>
      <c r="W28" s="147"/>
      <c r="X28" s="147"/>
      <c r="Y28" s="147"/>
    </row>
    <row r="29" spans="2:25" ht="15" customHeight="1" x14ac:dyDescent="0.2">
      <c r="C29" s="108"/>
      <c r="D29" s="168"/>
      <c r="E29" s="179"/>
      <c r="F29" s="178"/>
      <c r="G29" s="230" t="s">
        <v>170</v>
      </c>
      <c r="H29" s="224"/>
      <c r="I29" s="224"/>
      <c r="J29" s="224"/>
      <c r="K29" s="249"/>
      <c r="L29" s="249"/>
      <c r="M29" s="249"/>
      <c r="N29" s="249"/>
      <c r="O29" s="239"/>
      <c r="P29" s="470">
        <v>0.30520000000000003</v>
      </c>
      <c r="Q29" s="169"/>
      <c r="R29" s="169"/>
      <c r="S29" s="169"/>
      <c r="T29" s="169"/>
      <c r="U29" s="147"/>
      <c r="V29" s="147"/>
      <c r="W29" s="147"/>
      <c r="X29" s="147"/>
      <c r="Y29" s="147"/>
    </row>
    <row r="30" spans="2:25" ht="15.95" customHeight="1" x14ac:dyDescent="0.2">
      <c r="C30" s="108"/>
      <c r="D30" s="125" t="s">
        <v>171</v>
      </c>
      <c r="E30" s="169"/>
      <c r="F30" s="169"/>
      <c r="G30" s="169"/>
      <c r="H30" s="169"/>
      <c r="I30" s="169"/>
      <c r="J30" s="169"/>
      <c r="K30" s="169"/>
      <c r="L30" s="169"/>
      <c r="M30" s="169"/>
      <c r="N30" s="147"/>
      <c r="O30" s="147"/>
      <c r="P30" s="147"/>
      <c r="Q30" s="147"/>
      <c r="R30" s="147"/>
    </row>
    <row r="31" spans="2:25" ht="15.95" customHeight="1" x14ac:dyDescent="0.2">
      <c r="C31" s="108"/>
      <c r="D31" s="125"/>
      <c r="E31" s="169"/>
      <c r="F31" s="169"/>
      <c r="G31" s="169"/>
      <c r="H31" s="169"/>
      <c r="I31" s="169"/>
      <c r="J31" s="169"/>
      <c r="K31" s="169"/>
      <c r="L31" s="169"/>
      <c r="M31" s="147"/>
      <c r="N31" s="147"/>
      <c r="O31" s="147"/>
      <c r="P31" s="147"/>
      <c r="Q31" s="147"/>
    </row>
    <row r="32" spans="2:25" ht="15.95" customHeight="1" x14ac:dyDescent="0.2">
      <c r="C32" s="108"/>
      <c r="D32" s="306" t="s">
        <v>405</v>
      </c>
      <c r="E32" s="169"/>
      <c r="F32" s="169"/>
      <c r="G32" s="169"/>
      <c r="H32" s="169"/>
      <c r="I32" s="169"/>
      <c r="J32" s="169"/>
      <c r="K32" s="169"/>
      <c r="L32" s="169"/>
      <c r="M32" s="147"/>
      <c r="N32" s="147"/>
      <c r="O32" s="147"/>
      <c r="P32" s="147"/>
      <c r="Q32" s="147"/>
    </row>
    <row r="33" spans="2:27" ht="6.95" customHeight="1" x14ac:dyDescent="0.2">
      <c r="C33" s="108"/>
      <c r="D33" s="169"/>
      <c r="E33" s="169"/>
      <c r="F33" s="169"/>
      <c r="G33" s="169"/>
      <c r="H33" s="169"/>
      <c r="I33" s="169"/>
      <c r="J33" s="169"/>
      <c r="K33" s="169"/>
      <c r="L33" s="169"/>
      <c r="M33" s="147"/>
      <c r="N33" s="147"/>
      <c r="O33" s="147"/>
      <c r="P33" s="147"/>
      <c r="Q33" s="147"/>
    </row>
    <row r="34" spans="2:27" s="6" customFormat="1" ht="15.95" customHeight="1" x14ac:dyDescent="0.2">
      <c r="C34" s="7"/>
      <c r="D34" s="155" t="s">
        <v>172</v>
      </c>
      <c r="E34" s="167"/>
      <c r="F34" s="167"/>
      <c r="G34" s="167"/>
      <c r="H34" s="167"/>
      <c r="I34" s="167"/>
      <c r="J34" s="166"/>
      <c r="K34" s="166"/>
      <c r="L34" s="166"/>
      <c r="M34" s="177"/>
      <c r="N34" s="167"/>
      <c r="O34" s="167"/>
      <c r="P34" s="167"/>
      <c r="Q34" s="167"/>
      <c r="R34" s="167"/>
      <c r="S34" s="166"/>
      <c r="T34" s="166"/>
      <c r="U34" s="166"/>
      <c r="V34" s="166"/>
      <c r="W34" s="166"/>
      <c r="X34" s="166"/>
      <c r="Y34" s="166"/>
      <c r="Z34" s="166"/>
      <c r="AA34" s="166"/>
    </row>
    <row r="35" spans="2:27" ht="15.95" customHeight="1" x14ac:dyDescent="0.2">
      <c r="B35" s="120"/>
      <c r="C35" s="108"/>
      <c r="D35" s="165" t="s">
        <v>173</v>
      </c>
      <c r="E35" s="164"/>
      <c r="F35" s="164"/>
      <c r="G35" s="163"/>
      <c r="H35" s="162">
        <v>2006</v>
      </c>
      <c r="I35" s="162">
        <v>2007</v>
      </c>
      <c r="J35" s="162">
        <v>2008</v>
      </c>
      <c r="K35" s="162">
        <v>2009</v>
      </c>
      <c r="L35" s="162">
        <v>2010</v>
      </c>
      <c r="M35" s="162">
        <v>2011</v>
      </c>
      <c r="N35" s="162">
        <v>2012</v>
      </c>
      <c r="O35" s="162">
        <v>2013</v>
      </c>
      <c r="P35" s="162">
        <v>2014</v>
      </c>
      <c r="Q35" s="162">
        <v>2015</v>
      </c>
      <c r="R35" s="162">
        <v>2016</v>
      </c>
      <c r="S35" s="162">
        <v>2017</v>
      </c>
      <c r="T35" s="162">
        <v>2018</v>
      </c>
      <c r="U35" s="162">
        <v>2019</v>
      </c>
      <c r="V35" s="162">
        <v>2020</v>
      </c>
      <c r="W35" s="162">
        <v>2021</v>
      </c>
      <c r="X35" s="162">
        <v>2022</v>
      </c>
      <c r="Y35" s="162">
        <v>2023</v>
      </c>
      <c r="Z35" s="162">
        <v>2024</v>
      </c>
      <c r="AA35" s="162">
        <v>2025</v>
      </c>
    </row>
    <row r="36" spans="2:27" ht="15.75" customHeight="1" x14ac:dyDescent="0.2">
      <c r="C36" s="108"/>
      <c r="D36" s="161" t="s">
        <v>148</v>
      </c>
      <c r="E36" s="160"/>
      <c r="F36" s="160"/>
      <c r="G36" s="159"/>
      <c r="H36" s="158">
        <v>26</v>
      </c>
      <c r="I36" s="158">
        <v>12</v>
      </c>
      <c r="J36" s="158">
        <v>21</v>
      </c>
      <c r="K36" s="158">
        <v>31</v>
      </c>
      <c r="L36" s="158">
        <v>35</v>
      </c>
      <c r="M36" s="158">
        <v>39</v>
      </c>
      <c r="N36" s="158">
        <v>47</v>
      </c>
      <c r="O36" s="158">
        <v>40</v>
      </c>
      <c r="P36" s="158">
        <v>31</v>
      </c>
      <c r="Q36" s="158">
        <v>35</v>
      </c>
      <c r="R36" s="158">
        <v>28</v>
      </c>
      <c r="S36" s="158">
        <v>28</v>
      </c>
      <c r="T36" s="158">
        <v>34</v>
      </c>
      <c r="U36" s="158">
        <v>35</v>
      </c>
      <c r="V36" s="158">
        <v>34</v>
      </c>
      <c r="W36" s="158">
        <v>41</v>
      </c>
      <c r="X36" s="158">
        <v>31</v>
      </c>
      <c r="Y36" s="158">
        <v>39</v>
      </c>
      <c r="Z36" s="158">
        <v>34</v>
      </c>
      <c r="AA36" s="158">
        <v>29</v>
      </c>
    </row>
    <row r="37" spans="2:27" ht="15.75" customHeight="1" x14ac:dyDescent="0.2">
      <c r="C37" s="108"/>
      <c r="D37" s="172" t="s">
        <v>150</v>
      </c>
      <c r="E37" s="171"/>
      <c r="F37" s="171"/>
      <c r="G37" s="481"/>
      <c r="H37" s="482">
        <v>21</v>
      </c>
      <c r="I37" s="482">
        <v>13</v>
      </c>
      <c r="J37" s="482">
        <v>16</v>
      </c>
      <c r="K37" s="482">
        <v>24</v>
      </c>
      <c r="L37" s="482">
        <v>27</v>
      </c>
      <c r="M37" s="482">
        <v>30</v>
      </c>
      <c r="N37" s="482">
        <v>37</v>
      </c>
      <c r="O37" s="482">
        <v>31</v>
      </c>
      <c r="P37" s="482">
        <v>22</v>
      </c>
      <c r="Q37" s="482">
        <v>26</v>
      </c>
      <c r="R37" s="482">
        <v>21</v>
      </c>
      <c r="S37" s="482">
        <v>21</v>
      </c>
      <c r="T37" s="482">
        <v>25</v>
      </c>
      <c r="U37" s="482">
        <v>24</v>
      </c>
      <c r="V37" s="482">
        <v>23</v>
      </c>
      <c r="W37" s="482">
        <v>30</v>
      </c>
      <c r="X37" s="482">
        <v>27</v>
      </c>
      <c r="Y37" s="482">
        <v>33</v>
      </c>
      <c r="Z37" s="482">
        <v>25</v>
      </c>
      <c r="AA37" s="482">
        <v>23</v>
      </c>
    </row>
    <row r="38" spans="2:27" ht="15.75" customHeight="1" x14ac:dyDescent="0.2">
      <c r="C38" s="108"/>
      <c r="D38" s="168"/>
      <c r="E38" s="483"/>
      <c r="F38" s="483"/>
      <c r="G38" s="484" t="s">
        <v>174</v>
      </c>
      <c r="H38" s="485">
        <v>0.46</v>
      </c>
      <c r="I38" s="485">
        <v>0.44</v>
      </c>
      <c r="J38" s="485">
        <v>0.4</v>
      </c>
      <c r="K38" s="485">
        <v>0.47</v>
      </c>
      <c r="L38" s="485">
        <v>0.54</v>
      </c>
      <c r="M38" s="485">
        <v>0.45</v>
      </c>
      <c r="N38" s="485">
        <v>0.47</v>
      </c>
      <c r="O38" s="486" t="s">
        <v>321</v>
      </c>
      <c r="P38" s="486" t="s">
        <v>322</v>
      </c>
      <c r="Q38" s="486" t="s">
        <v>323</v>
      </c>
      <c r="R38" s="486" t="s">
        <v>324</v>
      </c>
      <c r="S38" s="486" t="s">
        <v>325</v>
      </c>
      <c r="T38" s="486" t="s">
        <v>325</v>
      </c>
      <c r="U38" s="486" t="s">
        <v>326</v>
      </c>
      <c r="V38" s="486" t="s">
        <v>327</v>
      </c>
      <c r="W38" s="486" t="s">
        <v>328</v>
      </c>
      <c r="X38" s="486" t="s">
        <v>329</v>
      </c>
      <c r="Y38" s="486" t="s">
        <v>330</v>
      </c>
      <c r="Z38" s="486" t="s">
        <v>331</v>
      </c>
      <c r="AA38" s="491">
        <v>0.31940000000000002</v>
      </c>
    </row>
    <row r="39" spans="2:27" ht="15.95" customHeight="1" x14ac:dyDescent="0.2">
      <c r="C39" s="108"/>
      <c r="D39" s="127" t="s">
        <v>175</v>
      </c>
      <c r="E39" s="169"/>
      <c r="F39" s="169"/>
      <c r="G39" s="169"/>
      <c r="H39" s="169"/>
      <c r="I39" s="169"/>
      <c r="J39" s="169"/>
      <c r="K39" s="169"/>
      <c r="L39" s="169"/>
      <c r="M39" s="147"/>
      <c r="N39" s="147"/>
      <c r="O39" s="147"/>
      <c r="P39" s="147"/>
      <c r="Q39" s="147"/>
    </row>
    <row r="40" spans="2:27" ht="12" customHeight="1" x14ac:dyDescent="0.2">
      <c r="C40" s="108"/>
      <c r="D40" s="133" t="s">
        <v>176</v>
      </c>
      <c r="E40" s="169"/>
      <c r="F40" s="169"/>
      <c r="G40" s="169"/>
      <c r="H40" s="169"/>
      <c r="I40" s="169"/>
      <c r="J40" s="169"/>
      <c r="K40" s="169"/>
      <c r="L40" s="169"/>
      <c r="M40" s="147"/>
      <c r="N40" s="147"/>
      <c r="O40" s="147"/>
      <c r="P40" s="147"/>
      <c r="Q40" s="147"/>
    </row>
    <row r="41" spans="2:27" ht="15.95" customHeight="1" x14ac:dyDescent="0.2">
      <c r="C41" s="108"/>
      <c r="D41" s="125"/>
      <c r="E41" s="169"/>
      <c r="F41" s="169"/>
      <c r="G41" s="169"/>
      <c r="H41" s="169"/>
      <c r="I41" s="169"/>
      <c r="J41" s="169"/>
      <c r="K41" s="169"/>
      <c r="L41" s="169"/>
      <c r="M41" s="147"/>
      <c r="N41" s="147"/>
      <c r="O41" s="147"/>
      <c r="P41" s="147"/>
      <c r="Q41" s="147"/>
    </row>
    <row r="42" spans="2:27" ht="15.95" customHeight="1" x14ac:dyDescent="0.2">
      <c r="C42" s="108"/>
      <c r="D42" s="306" t="s">
        <v>177</v>
      </c>
      <c r="E42" s="250"/>
      <c r="F42" s="250"/>
      <c r="G42" s="250"/>
      <c r="H42" s="250"/>
      <c r="I42" s="250"/>
      <c r="J42" s="250"/>
      <c r="K42" s="250"/>
      <c r="L42" s="250"/>
      <c r="M42" s="197"/>
      <c r="N42" s="197"/>
      <c r="O42" s="197"/>
      <c r="P42" s="197"/>
      <c r="Q42" s="197"/>
      <c r="R42" s="251"/>
      <c r="S42" s="251"/>
      <c r="T42" s="251"/>
    </row>
    <row r="43" spans="2:27" ht="11.25" customHeight="1" x14ac:dyDescent="0.2">
      <c r="C43" s="108"/>
      <c r="D43" s="316" t="s">
        <v>406</v>
      </c>
      <c r="E43" s="169"/>
      <c r="F43" s="169"/>
      <c r="G43" s="169"/>
      <c r="H43" s="169"/>
      <c r="I43" s="169"/>
      <c r="J43" s="169"/>
      <c r="K43" s="169"/>
      <c r="L43" s="169"/>
      <c r="M43" s="147"/>
      <c r="N43" s="147"/>
      <c r="O43" s="147"/>
      <c r="P43" s="147"/>
      <c r="Q43" s="147"/>
    </row>
    <row r="44" spans="2:27" ht="6.75" customHeight="1" x14ac:dyDescent="0.2">
      <c r="C44" s="108"/>
      <c r="D44" s="125"/>
      <c r="E44" s="169"/>
      <c r="F44" s="169"/>
      <c r="G44" s="169"/>
      <c r="H44" s="169"/>
      <c r="I44" s="169"/>
      <c r="J44" s="169"/>
      <c r="K44" s="169"/>
      <c r="L44" s="169"/>
      <c r="M44" s="147"/>
      <c r="N44" s="147"/>
      <c r="O44" s="147"/>
      <c r="P44" s="147"/>
      <c r="Q44" s="147"/>
    </row>
    <row r="45" spans="2:27" ht="24.75" customHeight="1" x14ac:dyDescent="0.2">
      <c r="C45" s="108"/>
      <c r="D45" s="330" t="s">
        <v>390</v>
      </c>
      <c r="E45" s="331"/>
      <c r="F45" s="331"/>
      <c r="G45" s="331"/>
      <c r="H45" s="331"/>
      <c r="I45" s="331"/>
      <c r="J45" s="331"/>
      <c r="K45" s="331"/>
      <c r="L45" s="331"/>
      <c r="M45" s="331"/>
      <c r="N45" s="331"/>
      <c r="O45" s="331"/>
      <c r="P45" s="332"/>
      <c r="Q45" s="332"/>
      <c r="R45" s="333"/>
      <c r="S45" s="169"/>
      <c r="T45" s="169"/>
      <c r="U45" s="169"/>
      <c r="V45" s="147"/>
      <c r="W45" s="147"/>
      <c r="X45" s="147"/>
      <c r="Y45" s="147"/>
      <c r="Z45" s="147"/>
    </row>
    <row r="46" spans="2:27" ht="15.95" customHeight="1" x14ac:dyDescent="0.2">
      <c r="C46" s="108"/>
      <c r="D46" s="221" t="s">
        <v>163</v>
      </c>
      <c r="E46" s="222"/>
      <c r="F46" s="222"/>
      <c r="G46" s="222"/>
      <c r="H46" s="222"/>
      <c r="I46" s="222"/>
      <c r="J46" s="222"/>
      <c r="K46" s="222"/>
      <c r="L46" s="222"/>
      <c r="M46" s="222"/>
      <c r="N46" s="222"/>
      <c r="O46" s="223"/>
      <c r="P46" s="129" t="s">
        <v>178</v>
      </c>
      <c r="Q46" s="129" t="s">
        <v>179</v>
      </c>
      <c r="R46" s="129" t="s">
        <v>180</v>
      </c>
      <c r="S46" s="169"/>
      <c r="T46" s="169"/>
      <c r="U46" s="169"/>
      <c r="V46" s="147"/>
      <c r="W46" s="147"/>
      <c r="X46" s="147"/>
      <c r="Y46" s="147"/>
      <c r="Z46" s="147"/>
    </row>
    <row r="47" spans="2:27" ht="15.95" customHeight="1" x14ac:dyDescent="0.2">
      <c r="C47" s="108"/>
      <c r="D47" s="285" t="s">
        <v>164</v>
      </c>
      <c r="E47" s="317"/>
      <c r="F47" s="317"/>
      <c r="G47" s="317"/>
      <c r="H47" s="286"/>
      <c r="I47" s="286"/>
      <c r="J47" s="286"/>
      <c r="K47" s="286"/>
      <c r="L47" s="286"/>
      <c r="M47" s="286"/>
      <c r="N47" s="286"/>
      <c r="O47" s="286"/>
      <c r="P47" s="93">
        <v>26</v>
      </c>
      <c r="Q47" s="93">
        <v>11</v>
      </c>
      <c r="R47" s="91">
        <v>15</v>
      </c>
      <c r="S47" s="169"/>
      <c r="T47" s="169"/>
      <c r="U47" s="169"/>
      <c r="V47" s="147"/>
      <c r="W47" s="147"/>
      <c r="X47" s="147"/>
      <c r="Y47" s="147"/>
      <c r="Z47" s="147"/>
    </row>
    <row r="48" spans="2:27" ht="15.95" customHeight="1" x14ac:dyDescent="0.2">
      <c r="C48" s="108"/>
      <c r="D48" s="459" t="s">
        <v>165</v>
      </c>
      <c r="E48" s="416"/>
      <c r="F48" s="416"/>
      <c r="G48" s="416"/>
      <c r="H48" s="479"/>
      <c r="I48" s="479"/>
      <c r="J48" s="479"/>
      <c r="K48" s="479"/>
      <c r="L48" s="479"/>
      <c r="M48" s="479"/>
      <c r="N48" s="479"/>
      <c r="O48" s="479"/>
      <c r="P48" s="480">
        <v>0</v>
      </c>
      <c r="Q48" s="480">
        <v>0</v>
      </c>
      <c r="R48" s="402">
        <v>0</v>
      </c>
      <c r="S48" s="169"/>
      <c r="T48" s="169"/>
      <c r="U48" s="169"/>
      <c r="V48" s="147"/>
      <c r="W48" s="147"/>
      <c r="X48" s="147"/>
      <c r="Y48" s="147"/>
      <c r="Z48" s="147"/>
    </row>
    <row r="49" spans="2:26" ht="15.95" customHeight="1" x14ac:dyDescent="0.2">
      <c r="C49" s="108"/>
      <c r="D49" s="209" t="s">
        <v>166</v>
      </c>
      <c r="E49" s="318"/>
      <c r="F49" s="318"/>
      <c r="G49" s="318"/>
      <c r="H49" s="224"/>
      <c r="I49" s="224"/>
      <c r="J49" s="224"/>
      <c r="K49" s="224"/>
      <c r="L49" s="224"/>
      <c r="M49" s="224"/>
      <c r="N49" s="224"/>
      <c r="O49" s="224"/>
      <c r="P49" s="24">
        <v>3</v>
      </c>
      <c r="Q49" s="24">
        <v>1</v>
      </c>
      <c r="R49" s="12">
        <v>2</v>
      </c>
      <c r="S49" s="169"/>
      <c r="T49" s="169"/>
      <c r="U49" s="169"/>
      <c r="V49" s="147"/>
      <c r="W49" s="147"/>
      <c r="X49" s="147"/>
      <c r="Y49" s="147"/>
      <c r="Z49" s="147"/>
    </row>
    <row r="50" spans="2:26" ht="15.95" customHeight="1" x14ac:dyDescent="0.2">
      <c r="C50" s="108"/>
      <c r="D50" s="319"/>
      <c r="E50" s="320"/>
      <c r="F50" s="320"/>
      <c r="G50" s="321" t="s">
        <v>63</v>
      </c>
      <c r="H50" s="273" t="s">
        <v>5</v>
      </c>
      <c r="I50" s="273"/>
      <c r="J50" s="273"/>
      <c r="K50" s="273"/>
      <c r="L50" s="273"/>
      <c r="M50" s="273"/>
      <c r="N50" s="273"/>
      <c r="O50" s="268"/>
      <c r="P50" s="245">
        <f>SUM(P47:P49)</f>
        <v>29</v>
      </c>
      <c r="Q50" s="245">
        <f>SUM(Q47:Q49)</f>
        <v>12</v>
      </c>
      <c r="R50" s="244">
        <f>SUM(R47:R49)</f>
        <v>17</v>
      </c>
      <c r="S50" s="169"/>
      <c r="T50" s="169"/>
      <c r="U50" s="169"/>
      <c r="V50" s="147"/>
      <c r="W50" s="147"/>
      <c r="X50" s="147"/>
      <c r="Y50" s="147"/>
      <c r="Z50" s="147"/>
    </row>
    <row r="51" spans="2:26" ht="15.95" customHeight="1" x14ac:dyDescent="0.2">
      <c r="C51" s="108"/>
      <c r="D51" s="125" t="s">
        <v>171</v>
      </c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47"/>
      <c r="P51" s="147"/>
      <c r="Q51" s="147"/>
      <c r="R51" s="147"/>
      <c r="S51" s="147"/>
    </row>
    <row r="52" spans="2:26" ht="15.95" customHeight="1" x14ac:dyDescent="0.2">
      <c r="C52" s="108"/>
      <c r="D52" s="125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47"/>
      <c r="P52" s="147"/>
      <c r="Q52" s="147"/>
      <c r="R52" s="147"/>
      <c r="S52" s="147"/>
    </row>
    <row r="53" spans="2:26" ht="15.95" customHeight="1" x14ac:dyDescent="0.2">
      <c r="C53" s="108"/>
      <c r="D53" s="125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47"/>
      <c r="P53" s="147"/>
      <c r="Q53" s="147"/>
      <c r="R53" s="147"/>
      <c r="S53" s="147"/>
    </row>
    <row r="54" spans="2:26" ht="15.95" customHeight="1" x14ac:dyDescent="0.2"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</row>
    <row r="55" spans="2:26" ht="15.95" customHeight="1" x14ac:dyDescent="0.2">
      <c r="B55" s="120"/>
      <c r="C55" s="106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147"/>
      <c r="P55" s="147"/>
      <c r="Q55" s="147"/>
      <c r="R55" s="147"/>
      <c r="S55" s="147"/>
    </row>
    <row r="56" spans="2:26" ht="6.95" customHeight="1" x14ac:dyDescent="0.2">
      <c r="B56" s="120"/>
      <c r="C56" s="106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147"/>
      <c r="P56" s="147"/>
      <c r="Q56" s="147"/>
      <c r="R56" s="147"/>
      <c r="S56" s="147"/>
    </row>
    <row r="57" spans="2:26" ht="15.95" customHeight="1" x14ac:dyDescent="0.2">
      <c r="B57" s="120"/>
      <c r="C57" s="106"/>
      <c r="D57" s="322" t="s">
        <v>407</v>
      </c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147"/>
      <c r="P57" s="147"/>
      <c r="Q57" s="147"/>
      <c r="R57" s="147"/>
      <c r="S57" s="147"/>
    </row>
    <row r="58" spans="2:26" ht="6.95" customHeight="1" x14ac:dyDescent="0.2">
      <c r="C58" s="106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147"/>
      <c r="P58" s="147"/>
      <c r="Q58" s="147"/>
      <c r="R58" s="147"/>
      <c r="S58" s="147"/>
    </row>
    <row r="59" spans="2:26" ht="27" customHeight="1" x14ac:dyDescent="0.2">
      <c r="C59" s="106"/>
      <c r="D59" s="315" t="s">
        <v>391</v>
      </c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5"/>
      <c r="Q59" s="85"/>
      <c r="R59" s="85"/>
      <c r="S59" s="85"/>
      <c r="T59" s="85"/>
      <c r="U59" s="147"/>
      <c r="V59" s="147"/>
      <c r="W59" s="147"/>
      <c r="X59" s="147"/>
      <c r="Y59" s="147"/>
    </row>
    <row r="60" spans="2:26" ht="15.95" customHeight="1" x14ac:dyDescent="0.2">
      <c r="C60" s="106"/>
      <c r="D60" s="165" t="s">
        <v>167</v>
      </c>
      <c r="E60" s="182"/>
      <c r="F60" s="182"/>
      <c r="G60" s="181"/>
      <c r="H60" s="181"/>
      <c r="I60" s="181"/>
      <c r="J60" s="181"/>
      <c r="K60" s="181"/>
      <c r="L60" s="181"/>
      <c r="M60" s="181"/>
      <c r="N60" s="181"/>
      <c r="O60" s="181"/>
      <c r="P60" s="173"/>
      <c r="Q60" s="85"/>
      <c r="R60" s="85"/>
      <c r="S60" s="85"/>
      <c r="T60" s="85"/>
      <c r="U60" s="147"/>
      <c r="V60" s="147"/>
      <c r="W60" s="147"/>
      <c r="X60" s="147"/>
      <c r="Y60" s="147"/>
    </row>
    <row r="61" spans="2:26" ht="15" customHeight="1" x14ac:dyDescent="0.2">
      <c r="B61" s="120"/>
      <c r="D61" s="172" t="s">
        <v>147</v>
      </c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237">
        <v>82</v>
      </c>
      <c r="Q61" s="147"/>
      <c r="R61" s="147"/>
      <c r="S61" s="147"/>
      <c r="T61" s="147"/>
      <c r="U61" s="147"/>
      <c r="V61" s="147"/>
      <c r="W61" s="147"/>
      <c r="X61" s="147"/>
      <c r="Y61" s="147"/>
    </row>
    <row r="62" spans="2:26" ht="15" customHeight="1" x14ac:dyDescent="0.2">
      <c r="D62" s="472" t="s">
        <v>148</v>
      </c>
      <c r="E62" s="473"/>
      <c r="F62" s="473"/>
      <c r="G62" s="473"/>
      <c r="H62" s="473"/>
      <c r="I62" s="473"/>
      <c r="J62" s="473"/>
      <c r="K62" s="473"/>
      <c r="L62" s="473"/>
      <c r="M62" s="473"/>
      <c r="N62" s="473"/>
      <c r="O62" s="473"/>
      <c r="P62" s="474">
        <v>107</v>
      </c>
      <c r="Q62" s="147"/>
      <c r="R62" s="147"/>
      <c r="S62" s="147"/>
      <c r="T62" s="147"/>
      <c r="U62" s="147"/>
      <c r="V62" s="147"/>
      <c r="W62" s="147"/>
      <c r="X62" s="147"/>
      <c r="Y62" s="147"/>
    </row>
    <row r="63" spans="2:26" ht="15" customHeight="1" x14ac:dyDescent="0.2">
      <c r="C63" s="108"/>
      <c r="D63" s="174"/>
      <c r="E63" s="169"/>
      <c r="F63" s="475" t="s">
        <v>168</v>
      </c>
      <c r="G63" s="475"/>
      <c r="H63" s="475"/>
      <c r="I63" s="475"/>
      <c r="J63" s="475"/>
      <c r="K63" s="475"/>
      <c r="L63" s="475"/>
      <c r="M63" s="475"/>
      <c r="N63" s="475"/>
      <c r="O63" s="475"/>
      <c r="P63" s="476">
        <v>51</v>
      </c>
      <c r="Q63" s="169"/>
      <c r="R63" s="169"/>
      <c r="S63" s="169"/>
      <c r="T63" s="169"/>
      <c r="U63" s="147"/>
      <c r="V63" s="147"/>
      <c r="W63" s="147"/>
      <c r="X63" s="147"/>
      <c r="Y63" s="147"/>
    </row>
    <row r="64" spans="2:26" ht="15" customHeight="1" x14ac:dyDescent="0.2">
      <c r="C64" s="108"/>
      <c r="D64" s="174"/>
      <c r="E64" s="169"/>
      <c r="F64" s="269" t="s">
        <v>169</v>
      </c>
      <c r="G64" s="269"/>
      <c r="H64" s="269"/>
      <c r="I64" s="269"/>
      <c r="J64" s="269"/>
      <c r="K64" s="269"/>
      <c r="L64" s="269"/>
      <c r="M64" s="269"/>
      <c r="N64" s="269"/>
      <c r="O64" s="269"/>
      <c r="P64" s="238">
        <v>56</v>
      </c>
      <c r="Q64" s="169"/>
      <c r="R64" s="169"/>
      <c r="S64" s="169"/>
      <c r="T64" s="169"/>
      <c r="U64" s="147"/>
      <c r="V64" s="147"/>
      <c r="W64" s="147"/>
      <c r="X64" s="147"/>
      <c r="Y64" s="147"/>
    </row>
    <row r="65" spans="1:27" ht="15.95" customHeight="1" x14ac:dyDescent="0.2">
      <c r="D65" s="270" t="s">
        <v>149</v>
      </c>
      <c r="E65" s="271"/>
      <c r="F65" s="271"/>
      <c r="G65" s="272"/>
      <c r="H65" s="272"/>
      <c r="I65" s="272"/>
      <c r="J65" s="272"/>
      <c r="K65" s="272"/>
      <c r="L65" s="272"/>
      <c r="M65" s="272"/>
      <c r="N65" s="272"/>
      <c r="O65" s="272"/>
      <c r="P65" s="173"/>
      <c r="Q65" s="147"/>
      <c r="R65" s="147"/>
      <c r="S65" s="147"/>
      <c r="T65" s="69"/>
      <c r="U65" s="147"/>
      <c r="V65" s="147"/>
      <c r="W65" s="147"/>
      <c r="X65" s="147"/>
      <c r="Y65" s="147"/>
    </row>
    <row r="66" spans="1:27" ht="15" customHeight="1" x14ac:dyDescent="0.2">
      <c r="D66" s="172" t="s">
        <v>150</v>
      </c>
      <c r="E66" s="180"/>
      <c r="F66" s="180"/>
      <c r="G66" s="180"/>
      <c r="H66" s="180"/>
      <c r="I66" s="180"/>
      <c r="J66" s="180"/>
      <c r="K66" s="180"/>
      <c r="L66" s="180"/>
      <c r="M66" s="180"/>
      <c r="N66" s="180"/>
      <c r="O66" s="180"/>
      <c r="P66" s="240">
        <v>17</v>
      </c>
      <c r="Q66" s="147"/>
      <c r="R66" s="147"/>
      <c r="S66" s="147"/>
      <c r="T66" s="147"/>
      <c r="U66" s="147"/>
      <c r="V66" s="147"/>
      <c r="W66" s="147"/>
      <c r="X66" s="147"/>
      <c r="Y66" s="147"/>
    </row>
    <row r="67" spans="1:27" ht="15" customHeight="1" x14ac:dyDescent="0.2">
      <c r="D67" s="472" t="s">
        <v>148</v>
      </c>
      <c r="E67" s="473"/>
      <c r="F67" s="473"/>
      <c r="G67" s="473"/>
      <c r="H67" s="473"/>
      <c r="I67" s="473"/>
      <c r="J67" s="473"/>
      <c r="K67" s="473"/>
      <c r="L67" s="473"/>
      <c r="M67" s="473"/>
      <c r="N67" s="473"/>
      <c r="O67" s="473"/>
      <c r="P67" s="474">
        <v>23</v>
      </c>
      <c r="Q67" s="147"/>
      <c r="R67" s="147"/>
      <c r="S67" s="147"/>
      <c r="T67" s="147"/>
      <c r="U67" s="147"/>
      <c r="V67" s="147"/>
      <c r="W67" s="147"/>
      <c r="X67" s="147"/>
      <c r="Y67" s="147"/>
    </row>
    <row r="68" spans="1:27" ht="15" customHeight="1" x14ac:dyDescent="0.2">
      <c r="C68" s="108"/>
      <c r="D68" s="174"/>
      <c r="E68" s="169"/>
      <c r="F68" s="475" t="s">
        <v>168</v>
      </c>
      <c r="G68" s="475"/>
      <c r="H68" s="475"/>
      <c r="I68" s="475"/>
      <c r="J68" s="475"/>
      <c r="K68" s="475"/>
      <c r="L68" s="475"/>
      <c r="M68" s="475"/>
      <c r="N68" s="475"/>
      <c r="O68" s="475"/>
      <c r="P68" s="476">
        <v>14</v>
      </c>
      <c r="Q68" s="169"/>
      <c r="R68" s="169"/>
      <c r="S68" s="169"/>
      <c r="T68" s="169"/>
      <c r="U68" s="147"/>
      <c r="V68" s="147"/>
      <c r="W68" s="147"/>
      <c r="X68" s="147"/>
      <c r="Y68" s="147"/>
    </row>
    <row r="69" spans="1:27" ht="15" customHeight="1" x14ac:dyDescent="0.2">
      <c r="C69" s="108"/>
      <c r="D69" s="174"/>
      <c r="E69" s="169"/>
      <c r="F69" s="475" t="s">
        <v>169</v>
      </c>
      <c r="G69" s="475"/>
      <c r="H69" s="475"/>
      <c r="I69" s="475"/>
      <c r="J69" s="475"/>
      <c r="K69" s="475"/>
      <c r="L69" s="475"/>
      <c r="M69" s="475"/>
      <c r="N69" s="475"/>
      <c r="O69" s="475"/>
      <c r="P69" s="476">
        <v>9</v>
      </c>
      <c r="Q69" s="169"/>
      <c r="R69" s="169"/>
      <c r="S69" s="169"/>
      <c r="T69" s="169"/>
      <c r="U69" s="147"/>
      <c r="V69" s="147"/>
      <c r="W69" s="147"/>
      <c r="X69" s="147"/>
      <c r="Y69" s="147"/>
    </row>
    <row r="70" spans="1:27" ht="15" customHeight="1" x14ac:dyDescent="0.2">
      <c r="D70" s="168"/>
      <c r="E70" s="102"/>
      <c r="F70" s="102"/>
      <c r="G70" s="230" t="s">
        <v>181</v>
      </c>
      <c r="H70" s="230"/>
      <c r="I70" s="230"/>
      <c r="J70" s="230"/>
      <c r="K70" s="230"/>
      <c r="L70" s="230"/>
      <c r="M70" s="230"/>
      <c r="N70" s="230"/>
      <c r="O70" s="230"/>
      <c r="P70" s="470">
        <v>0.21490000000000001</v>
      </c>
      <c r="Q70" s="147"/>
      <c r="R70" s="147"/>
      <c r="S70" s="147"/>
      <c r="T70" s="147"/>
      <c r="U70" s="147"/>
      <c r="V70" s="147"/>
      <c r="W70" s="147"/>
      <c r="X70" s="147"/>
      <c r="Y70" s="147"/>
    </row>
    <row r="71" spans="1:27" ht="15.95" customHeight="1" x14ac:dyDescent="0.2">
      <c r="C71" s="120"/>
      <c r="D71" s="125" t="s">
        <v>171</v>
      </c>
      <c r="E71" s="69"/>
      <c r="F71" s="69"/>
      <c r="G71" s="69"/>
      <c r="H71" s="69"/>
      <c r="I71" s="69"/>
      <c r="J71" s="69"/>
      <c r="K71" s="69"/>
      <c r="L71" s="69"/>
      <c r="M71" s="69"/>
      <c r="N71" s="147"/>
      <c r="O71" s="326"/>
      <c r="P71" s="147"/>
      <c r="Q71" s="147"/>
      <c r="R71" s="147"/>
    </row>
    <row r="72" spans="1:27" ht="15.95" customHeight="1" x14ac:dyDescent="0.2">
      <c r="A72" s="120"/>
      <c r="B72" s="120"/>
      <c r="C72" s="120"/>
      <c r="D72" s="125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147"/>
      <c r="P72" s="147"/>
      <c r="Q72" s="147"/>
    </row>
    <row r="73" spans="1:27" ht="15.95" customHeight="1" x14ac:dyDescent="0.2">
      <c r="A73" s="120"/>
      <c r="B73" s="120"/>
      <c r="C73" s="145"/>
      <c r="D73" s="306" t="s">
        <v>408</v>
      </c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147"/>
      <c r="P73" s="147"/>
      <c r="Q73" s="147"/>
    </row>
    <row r="74" spans="1:27" ht="6.95" customHeight="1" x14ac:dyDescent="0.2">
      <c r="A74" s="120"/>
      <c r="B74" s="120"/>
      <c r="C74" s="120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147"/>
      <c r="P74" s="147"/>
      <c r="Q74" s="147"/>
    </row>
    <row r="75" spans="1:27" ht="15.95" customHeight="1" x14ac:dyDescent="0.2">
      <c r="D75" s="155" t="s">
        <v>182</v>
      </c>
      <c r="E75" s="248"/>
      <c r="F75" s="248"/>
      <c r="G75" s="248"/>
      <c r="H75" s="248"/>
      <c r="I75" s="248"/>
      <c r="J75" s="248"/>
      <c r="K75" s="248"/>
      <c r="L75" s="167"/>
      <c r="M75" s="167"/>
      <c r="N75" s="166"/>
      <c r="O75" s="166"/>
      <c r="P75" s="166"/>
      <c r="Q75" s="166"/>
      <c r="R75" s="166"/>
      <c r="S75" s="166"/>
      <c r="T75" s="166"/>
      <c r="U75" s="166"/>
      <c r="V75" s="166"/>
      <c r="W75" s="166"/>
      <c r="X75" s="166"/>
      <c r="Y75" s="166"/>
      <c r="Z75" s="166"/>
      <c r="AA75" s="166"/>
    </row>
    <row r="76" spans="1:27" ht="15.95" customHeight="1" x14ac:dyDescent="0.2">
      <c r="D76" s="165" t="s">
        <v>173</v>
      </c>
      <c r="E76" s="164"/>
      <c r="F76" s="164"/>
      <c r="G76" s="164"/>
      <c r="H76" s="164"/>
      <c r="I76" s="163"/>
      <c r="J76" s="163"/>
      <c r="K76" s="163"/>
      <c r="L76" s="162">
        <v>2010</v>
      </c>
      <c r="M76" s="162">
        <v>2011</v>
      </c>
      <c r="N76" s="162">
        <v>2012</v>
      </c>
      <c r="O76" s="162">
        <v>2013</v>
      </c>
      <c r="P76" s="162">
        <v>2014</v>
      </c>
      <c r="Q76" s="162">
        <v>2015</v>
      </c>
      <c r="R76" s="162">
        <v>2016</v>
      </c>
      <c r="S76" s="162">
        <v>2017</v>
      </c>
      <c r="T76" s="162">
        <v>2018</v>
      </c>
      <c r="U76" s="162">
        <v>2019</v>
      </c>
      <c r="V76" s="162">
        <v>2020</v>
      </c>
      <c r="W76" s="162">
        <v>2021</v>
      </c>
      <c r="X76" s="162">
        <v>2022</v>
      </c>
      <c r="Y76" s="162">
        <v>2023</v>
      </c>
      <c r="Z76" s="162">
        <v>2024</v>
      </c>
      <c r="AA76" s="162">
        <v>2025</v>
      </c>
    </row>
    <row r="77" spans="1:27" ht="15.95" customHeight="1" x14ac:dyDescent="0.2">
      <c r="D77" s="172" t="s">
        <v>148</v>
      </c>
      <c r="E77" s="171"/>
      <c r="F77" s="171"/>
      <c r="G77" s="171"/>
      <c r="H77" s="171"/>
      <c r="I77" s="171"/>
      <c r="J77" s="171"/>
      <c r="K77" s="171"/>
      <c r="L77" s="158">
        <v>20</v>
      </c>
      <c r="M77" s="158">
        <v>24</v>
      </c>
      <c r="N77" s="158">
        <v>17</v>
      </c>
      <c r="O77" s="158">
        <v>39</v>
      </c>
      <c r="P77" s="158">
        <v>31</v>
      </c>
      <c r="Q77" s="158">
        <v>27</v>
      </c>
      <c r="R77" s="158">
        <v>27</v>
      </c>
      <c r="S77" s="158">
        <v>34</v>
      </c>
      <c r="T77" s="158">
        <v>20</v>
      </c>
      <c r="U77" s="158">
        <v>20</v>
      </c>
      <c r="V77" s="158">
        <v>20</v>
      </c>
      <c r="W77" s="158">
        <v>25</v>
      </c>
      <c r="X77" s="158">
        <v>24</v>
      </c>
      <c r="Y77" s="158">
        <v>26</v>
      </c>
      <c r="Z77" s="158">
        <v>21</v>
      </c>
      <c r="AA77" s="158">
        <v>23</v>
      </c>
    </row>
    <row r="78" spans="1:27" ht="15.95" customHeight="1" x14ac:dyDescent="0.2">
      <c r="D78" s="172" t="s">
        <v>150</v>
      </c>
      <c r="E78" s="180"/>
      <c r="F78" s="180"/>
      <c r="G78" s="180"/>
      <c r="H78" s="180"/>
      <c r="I78" s="180"/>
      <c r="J78" s="180"/>
      <c r="K78" s="180"/>
      <c r="L78" s="482">
        <v>12</v>
      </c>
      <c r="M78" s="482">
        <v>17</v>
      </c>
      <c r="N78" s="482">
        <v>15</v>
      </c>
      <c r="O78" s="482">
        <v>24</v>
      </c>
      <c r="P78" s="482">
        <v>20</v>
      </c>
      <c r="Q78" s="482">
        <v>19</v>
      </c>
      <c r="R78" s="482">
        <v>21</v>
      </c>
      <c r="S78" s="482">
        <v>26</v>
      </c>
      <c r="T78" s="482">
        <v>16</v>
      </c>
      <c r="U78" s="482">
        <v>16</v>
      </c>
      <c r="V78" s="482">
        <v>13</v>
      </c>
      <c r="W78" s="482">
        <v>19</v>
      </c>
      <c r="X78" s="482">
        <v>18</v>
      </c>
      <c r="Y78" s="482">
        <v>21</v>
      </c>
      <c r="Z78" s="482">
        <v>16</v>
      </c>
      <c r="AA78" s="482">
        <v>17</v>
      </c>
    </row>
    <row r="79" spans="1:27" ht="15.95" customHeight="1" x14ac:dyDescent="0.2">
      <c r="D79" s="168"/>
      <c r="E79" s="487"/>
      <c r="F79" s="487"/>
      <c r="G79" s="488" t="s">
        <v>174</v>
      </c>
      <c r="H79" s="488"/>
      <c r="I79" s="488"/>
      <c r="J79" s="488"/>
      <c r="K79" s="488"/>
      <c r="L79" s="485">
        <v>0.38700000000000001</v>
      </c>
      <c r="M79" s="485">
        <v>0.38629999999999998</v>
      </c>
      <c r="N79" s="485">
        <v>0.32600000000000001</v>
      </c>
      <c r="O79" s="486" t="s">
        <v>310</v>
      </c>
      <c r="P79" s="486" t="s">
        <v>323</v>
      </c>
      <c r="Q79" s="486" t="s">
        <v>312</v>
      </c>
      <c r="R79" s="486" t="s">
        <v>306</v>
      </c>
      <c r="S79" s="486" t="s">
        <v>332</v>
      </c>
      <c r="T79" s="486" t="s">
        <v>333</v>
      </c>
      <c r="U79" s="486" t="s">
        <v>325</v>
      </c>
      <c r="V79" s="486" t="s">
        <v>334</v>
      </c>
      <c r="W79" s="486" t="s">
        <v>335</v>
      </c>
      <c r="X79" s="486" t="s">
        <v>336</v>
      </c>
      <c r="Y79" s="486" t="s">
        <v>337</v>
      </c>
      <c r="Z79" s="486" t="s">
        <v>338</v>
      </c>
      <c r="AA79" s="491">
        <v>0.20730000000000001</v>
      </c>
    </row>
    <row r="80" spans="1:27" ht="15.95" customHeight="1" x14ac:dyDescent="0.2">
      <c r="D80" s="127" t="s">
        <v>183</v>
      </c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</row>
    <row r="81" spans="3:26" ht="12" customHeight="1" x14ac:dyDescent="0.2">
      <c r="D81" s="125" t="s">
        <v>176</v>
      </c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</row>
    <row r="82" spans="3:26" ht="15.95" customHeight="1" x14ac:dyDescent="0.2">
      <c r="D82" s="125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</row>
    <row r="83" spans="3:26" ht="15.95" customHeight="1" x14ac:dyDescent="0.2">
      <c r="D83" s="152" t="s">
        <v>184</v>
      </c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</row>
    <row r="84" spans="3:26" ht="11.25" customHeight="1" x14ac:dyDescent="0.2">
      <c r="C84" s="156"/>
      <c r="D84" s="157" t="s">
        <v>392</v>
      </c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</row>
    <row r="85" spans="3:26" ht="6.75" customHeight="1" x14ac:dyDescent="0.2">
      <c r="C85" s="156"/>
      <c r="D85" s="15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</row>
    <row r="86" spans="3:26" ht="24.75" customHeight="1" x14ac:dyDescent="0.2">
      <c r="C86" s="108"/>
      <c r="D86" s="330" t="s">
        <v>391</v>
      </c>
      <c r="E86" s="331"/>
      <c r="F86" s="331"/>
      <c r="G86" s="331"/>
      <c r="H86" s="331"/>
      <c r="I86" s="331"/>
      <c r="J86" s="331"/>
      <c r="K86" s="331"/>
      <c r="L86" s="331"/>
      <c r="M86" s="331"/>
      <c r="N86" s="331"/>
      <c r="O86" s="331"/>
      <c r="P86" s="332"/>
      <c r="Q86" s="332"/>
      <c r="R86" s="333"/>
      <c r="S86" s="169"/>
      <c r="T86" s="169"/>
      <c r="U86" s="169"/>
      <c r="V86" s="147"/>
      <c r="W86" s="147"/>
      <c r="X86" s="147"/>
      <c r="Y86" s="147"/>
      <c r="Z86" s="147"/>
    </row>
    <row r="87" spans="3:26" ht="15.95" customHeight="1" x14ac:dyDescent="0.2">
      <c r="C87" s="108"/>
      <c r="D87" s="221" t="s">
        <v>163</v>
      </c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3"/>
      <c r="P87" s="129" t="s">
        <v>178</v>
      </c>
      <c r="Q87" s="129" t="s">
        <v>179</v>
      </c>
      <c r="R87" s="129" t="s">
        <v>180</v>
      </c>
      <c r="S87" s="169"/>
      <c r="T87" s="169"/>
      <c r="U87" s="169"/>
      <c r="V87" s="147"/>
      <c r="W87" s="147"/>
      <c r="X87" s="147"/>
      <c r="Y87" s="147"/>
      <c r="Z87" s="147"/>
    </row>
    <row r="88" spans="3:26" ht="15.95" customHeight="1" x14ac:dyDescent="0.2">
      <c r="C88" s="108"/>
      <c r="D88" s="285" t="s">
        <v>164</v>
      </c>
      <c r="E88" s="317"/>
      <c r="F88" s="317"/>
      <c r="G88" s="317"/>
      <c r="H88" s="286"/>
      <c r="I88" s="286"/>
      <c r="J88" s="286"/>
      <c r="K88" s="286"/>
      <c r="L88" s="286"/>
      <c r="M88" s="286"/>
      <c r="N88" s="286"/>
      <c r="O88" s="286"/>
      <c r="P88" s="93">
        <v>16</v>
      </c>
      <c r="Q88" s="93">
        <v>11</v>
      </c>
      <c r="R88" s="91">
        <v>5</v>
      </c>
      <c r="S88" s="169"/>
      <c r="T88" s="169"/>
      <c r="U88" s="169"/>
      <c r="V88" s="147"/>
      <c r="W88" s="147"/>
      <c r="X88" s="147"/>
      <c r="Y88" s="147"/>
      <c r="Z88" s="147"/>
    </row>
    <row r="89" spans="3:26" ht="15.95" customHeight="1" x14ac:dyDescent="0.2">
      <c r="C89" s="108"/>
      <c r="D89" s="452" t="s">
        <v>166</v>
      </c>
      <c r="E89" s="424"/>
      <c r="F89" s="424"/>
      <c r="G89" s="424"/>
      <c r="H89" s="489"/>
      <c r="I89" s="489"/>
      <c r="J89" s="489"/>
      <c r="K89" s="489"/>
      <c r="L89" s="489"/>
      <c r="M89" s="489"/>
      <c r="N89" s="489"/>
      <c r="O89" s="489"/>
      <c r="P89" s="423">
        <v>7</v>
      </c>
      <c r="Q89" s="423">
        <v>3</v>
      </c>
      <c r="R89" s="490">
        <v>4</v>
      </c>
      <c r="S89" s="169"/>
      <c r="T89" s="169"/>
      <c r="U89" s="169"/>
      <c r="V89" s="147"/>
      <c r="W89" s="147"/>
      <c r="X89" s="147"/>
      <c r="Y89" s="147"/>
      <c r="Z89" s="147"/>
    </row>
    <row r="90" spans="3:26" ht="15.95" customHeight="1" x14ac:dyDescent="0.2">
      <c r="D90" s="220"/>
      <c r="E90" s="241"/>
      <c r="F90" s="242"/>
      <c r="G90" s="323" t="s">
        <v>63</v>
      </c>
      <c r="H90" s="243"/>
      <c r="I90" s="243"/>
      <c r="J90" s="243"/>
      <c r="K90" s="243"/>
      <c r="L90" s="243"/>
      <c r="M90" s="243"/>
      <c r="N90" s="243"/>
      <c r="O90" s="243"/>
      <c r="P90" s="247">
        <f>SUM(P88:P89)</f>
        <v>23</v>
      </c>
      <c r="Q90" s="247">
        <f>SUM(Q88:Q89)</f>
        <v>14</v>
      </c>
      <c r="R90" s="246">
        <f>SUM(R88:R89)</f>
        <v>9</v>
      </c>
    </row>
    <row r="91" spans="3:26" ht="15.95" customHeight="1" x14ac:dyDescent="0.2">
      <c r="D91" s="125" t="s">
        <v>171</v>
      </c>
    </row>
    <row r="92" spans="3:26" ht="15.95" customHeight="1" x14ac:dyDescent="0.2"/>
    <row r="93" spans="3:26" ht="15.95" customHeight="1" x14ac:dyDescent="0.2"/>
    <row r="94" spans="3:26" ht="15.95" customHeight="1" x14ac:dyDescent="0.2"/>
    <row r="96" spans="3:26" ht="1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</sheetData>
  <mergeCells count="1">
    <mergeCell ref="D18:P18"/>
  </mergeCells>
  <pageMargins left="0.6692913385826772" right="0.47244094488188981" top="0.39370078740157483" bottom="0.6692913385826772" header="0" footer="0"/>
  <pageSetup paperSize="9" scale="95" fitToHeight="0" orientation="portrait" r:id="rId1"/>
  <headerFooter alignWithMargins="0"/>
  <rowBreaks count="1" manualBreakCount="1">
    <brk id="53" min="2" max="26" man="1"/>
  </rowBreaks>
  <ignoredErrors>
    <ignoredError sqref="O38:Z38 O79:Z79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R438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" customWidth="1"/>
    <col min="2" max="2" width="5.7109375" style="2" customWidth="1"/>
    <col min="3" max="3" width="3.5703125" style="2" customWidth="1"/>
    <col min="4" max="4" width="3.7109375" style="2" customWidth="1"/>
    <col min="5" max="5" width="21.5703125" style="2" customWidth="1"/>
    <col min="6" max="7" width="9.140625" style="2" hidden="1" customWidth="1"/>
    <col min="8" max="9" width="9.42578125" style="2" hidden="1" customWidth="1"/>
    <col min="10" max="10" width="8.85546875" style="2" hidden="1" customWidth="1"/>
    <col min="11" max="12" width="9.7109375" style="2" customWidth="1"/>
    <col min="13" max="13" width="9.85546875" style="2" customWidth="1"/>
    <col min="14" max="17" width="8.85546875" style="2" customWidth="1"/>
    <col min="18" max="16384" width="9.140625" style="2"/>
  </cols>
  <sheetData>
    <row r="1" spans="2:17" s="9" customFormat="1" ht="15.95" customHeight="1" x14ac:dyDescent="0.2">
      <c r="C1" s="327"/>
      <c r="D1" s="327"/>
      <c r="E1" s="327"/>
      <c r="F1" s="327"/>
      <c r="G1" s="327"/>
      <c r="H1" s="327"/>
      <c r="I1" s="327"/>
      <c r="J1" s="327"/>
    </row>
    <row r="2" spans="2:17" s="9" customFormat="1" ht="12" customHeight="1" x14ac:dyDescent="0.2">
      <c r="C2" s="7"/>
      <c r="D2" s="7"/>
      <c r="E2" s="7"/>
      <c r="F2" s="328"/>
      <c r="G2" s="7"/>
      <c r="H2" s="7"/>
      <c r="I2" s="328"/>
      <c r="J2" s="7"/>
      <c r="K2" s="7"/>
      <c r="L2" s="328"/>
      <c r="M2" s="328"/>
    </row>
    <row r="3" spans="2:17" s="9" customFormat="1" ht="12" customHeight="1" x14ac:dyDescent="0.2">
      <c r="C3" s="7"/>
      <c r="D3" s="7"/>
      <c r="E3" s="7"/>
      <c r="F3" s="328"/>
      <c r="G3" s="7"/>
      <c r="H3" s="7"/>
      <c r="I3" s="328"/>
      <c r="J3" s="7"/>
      <c r="K3" s="7"/>
      <c r="L3" s="328"/>
      <c r="M3" s="328"/>
    </row>
    <row r="4" spans="2:17" s="9" customFormat="1" ht="12" customHeight="1" x14ac:dyDescent="0.2">
      <c r="C4" s="7"/>
      <c r="D4" s="7"/>
      <c r="E4" s="7"/>
      <c r="F4" s="328"/>
      <c r="G4" s="7"/>
      <c r="H4" s="7"/>
      <c r="I4" s="328"/>
      <c r="J4" s="7"/>
      <c r="K4" s="7"/>
      <c r="L4" s="328"/>
      <c r="M4" s="328"/>
    </row>
    <row r="5" spans="2:17" ht="24" customHeight="1" x14ac:dyDescent="0.2"/>
    <row r="6" spans="2:17" ht="18" customHeight="1" x14ac:dyDescent="0.2">
      <c r="C6" s="297" t="s">
        <v>38</v>
      </c>
      <c r="D6" s="8"/>
      <c r="E6" s="8"/>
    </row>
    <row r="7" spans="2:17" ht="18" customHeight="1" x14ac:dyDescent="0.2">
      <c r="C7" s="298" t="s">
        <v>185</v>
      </c>
      <c r="D7" s="10"/>
      <c r="E7" s="10"/>
    </row>
    <row r="8" spans="2:17" ht="15.95" customHeight="1" x14ac:dyDescent="0.2">
      <c r="C8" s="4"/>
      <c r="D8" s="4"/>
      <c r="E8" s="4"/>
      <c r="F8" s="4"/>
    </row>
    <row r="9" spans="2:17" ht="15.95" customHeight="1" x14ac:dyDescent="0.2">
      <c r="C9" s="4" t="s">
        <v>52</v>
      </c>
      <c r="D9" s="4"/>
      <c r="E9" s="4"/>
      <c r="F9" s="4"/>
    </row>
    <row r="10" spans="2:17" ht="6.95" customHeight="1" x14ac:dyDescent="0.2">
      <c r="C10" s="4"/>
      <c r="D10" s="4"/>
      <c r="E10" s="4"/>
      <c r="F10" s="4"/>
    </row>
    <row r="11" spans="2:17" ht="15.95" customHeight="1" x14ac:dyDescent="0.2"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ht="6.95" customHeight="1" x14ac:dyDescent="0.2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2:17" ht="31.5" customHeight="1" x14ac:dyDescent="0.2">
      <c r="D13" s="198"/>
      <c r="E13" s="199"/>
      <c r="F13" s="199"/>
      <c r="G13" s="199"/>
      <c r="H13" s="199"/>
      <c r="I13" s="199"/>
      <c r="J13" s="199"/>
      <c r="K13" s="63" t="s">
        <v>186</v>
      </c>
      <c r="L13" s="200" t="s">
        <v>22</v>
      </c>
      <c r="M13" s="201" t="s">
        <v>187</v>
      </c>
    </row>
    <row r="14" spans="2:17" ht="15.95" customHeight="1" x14ac:dyDescent="0.2">
      <c r="D14" s="42" t="s">
        <v>188</v>
      </c>
      <c r="E14" s="202"/>
      <c r="F14" s="202"/>
      <c r="G14" s="202"/>
      <c r="H14" s="202"/>
      <c r="I14" s="202"/>
      <c r="J14" s="202"/>
      <c r="K14" s="203">
        <v>1865</v>
      </c>
      <c r="L14" s="204">
        <f>(K14*100)/$K$16</f>
        <v>81.654991243432576</v>
      </c>
      <c r="M14" s="502">
        <f>(K14*100)/2884</f>
        <v>64.66712898751733</v>
      </c>
      <c r="P14" s="64"/>
    </row>
    <row r="15" spans="2:17" ht="15.95" customHeight="1" x14ac:dyDescent="0.2">
      <c r="D15" s="509" t="s">
        <v>189</v>
      </c>
      <c r="E15" s="510"/>
      <c r="F15" s="510"/>
      <c r="G15" s="510"/>
      <c r="H15" s="510"/>
      <c r="I15" s="510"/>
      <c r="J15" s="510"/>
      <c r="K15" s="511">
        <v>419</v>
      </c>
      <c r="L15" s="512">
        <f>(K15*100)/$K$16</f>
        <v>18.345008756567424</v>
      </c>
      <c r="M15" s="513">
        <f>(K15*100)/656</f>
        <v>63.871951219512198</v>
      </c>
      <c r="P15" s="64"/>
    </row>
    <row r="16" spans="2:17" ht="15.95" customHeight="1" x14ac:dyDescent="0.2">
      <c r="D16" s="54"/>
      <c r="E16" s="103" t="s">
        <v>63</v>
      </c>
      <c r="F16" s="103"/>
      <c r="G16" s="103"/>
      <c r="H16" s="29"/>
      <c r="I16" s="29"/>
      <c r="J16" s="29"/>
      <c r="K16" s="22">
        <f>SUM(K14:K15)</f>
        <v>2284</v>
      </c>
      <c r="L16" s="206">
        <f>(K16*100)/$K$16</f>
        <v>100</v>
      </c>
      <c r="M16" s="503">
        <f>(K16*100)/3540</f>
        <v>64.519774011299432</v>
      </c>
    </row>
    <row r="17" spans="3:16" ht="15.95" customHeight="1" x14ac:dyDescent="0.2">
      <c r="D17" s="324" t="s">
        <v>190</v>
      </c>
      <c r="E17" s="17"/>
      <c r="F17" s="207"/>
    </row>
    <row r="18" spans="3:16" ht="15.95" customHeight="1" x14ac:dyDescent="0.2">
      <c r="D18" s="208"/>
      <c r="E18" s="208"/>
      <c r="F18" s="17"/>
    </row>
    <row r="19" spans="3:16" ht="15.95" customHeight="1" x14ac:dyDescent="0.2">
      <c r="C19" s="3"/>
      <c r="D19" s="3"/>
      <c r="E19" s="3"/>
      <c r="F19" s="3"/>
      <c r="G19" s="3"/>
      <c r="H19" s="3"/>
      <c r="I19" s="3"/>
      <c r="J19" s="3"/>
    </row>
    <row r="20" spans="3:16" ht="6.95" customHeight="1" x14ac:dyDescent="0.2">
      <c r="C20" s="3"/>
      <c r="D20" s="3"/>
      <c r="E20" s="3"/>
      <c r="F20" s="3"/>
      <c r="G20" s="3"/>
      <c r="H20" s="3"/>
      <c r="I20" s="3"/>
      <c r="J20" s="3"/>
    </row>
    <row r="21" spans="3:16" ht="27" customHeight="1" x14ac:dyDescent="0.2">
      <c r="C21" s="3"/>
      <c r="D21" s="279"/>
      <c r="E21" s="280"/>
      <c r="F21" s="280"/>
      <c r="G21" s="280"/>
      <c r="H21" s="280"/>
      <c r="I21" s="280"/>
      <c r="J21" s="280"/>
      <c r="K21" s="63" t="s">
        <v>150</v>
      </c>
      <c r="L21" s="83" t="s">
        <v>22</v>
      </c>
    </row>
    <row r="22" spans="3:16" ht="15.95" customHeight="1" x14ac:dyDescent="0.2">
      <c r="C22" s="3"/>
      <c r="D22" s="362" t="s">
        <v>191</v>
      </c>
      <c r="E22" s="363"/>
      <c r="F22" s="363"/>
      <c r="G22" s="363"/>
      <c r="H22" s="364"/>
      <c r="I22" s="363"/>
      <c r="J22" s="363"/>
      <c r="K22" s="203">
        <v>787</v>
      </c>
      <c r="L22" s="204">
        <f>(K22*100)/$K$24</f>
        <v>42.198391420911527</v>
      </c>
      <c r="O22" s="64"/>
      <c r="P22" s="74"/>
    </row>
    <row r="23" spans="3:16" ht="15.95" customHeight="1" x14ac:dyDescent="0.2">
      <c r="C23" s="3"/>
      <c r="D23" s="514" t="s">
        <v>192</v>
      </c>
      <c r="E23" s="515"/>
      <c r="F23" s="515"/>
      <c r="G23" s="515"/>
      <c r="H23" s="516"/>
      <c r="I23" s="515"/>
      <c r="J23" s="515"/>
      <c r="K23" s="511">
        <v>1078</v>
      </c>
      <c r="L23" s="517">
        <f>(K23*100)/$K$24</f>
        <v>57.801608579088473</v>
      </c>
      <c r="O23" s="64"/>
    </row>
    <row r="24" spans="3:16" ht="15.95" customHeight="1" x14ac:dyDescent="0.2">
      <c r="C24" s="3"/>
      <c r="D24" s="54"/>
      <c r="E24" s="103" t="s">
        <v>63</v>
      </c>
      <c r="F24" s="103"/>
      <c r="G24" s="103"/>
      <c r="H24" s="29"/>
      <c r="I24" s="103"/>
      <c r="J24" s="103"/>
      <c r="K24" s="205">
        <f>SUM(K22:K23)</f>
        <v>1865</v>
      </c>
      <c r="L24" s="206">
        <f>(K24*100)/$K$24</f>
        <v>100</v>
      </c>
    </row>
    <row r="25" spans="3:16" ht="15.95" customHeight="1" x14ac:dyDescent="0.2">
      <c r="C25" s="3"/>
      <c r="D25" s="324" t="s">
        <v>190</v>
      </c>
      <c r="E25" s="17"/>
      <c r="F25" s="207"/>
    </row>
    <row r="26" spans="3:16" ht="15.95" customHeight="1" x14ac:dyDescent="0.2">
      <c r="C26" s="3"/>
      <c r="D26" s="17"/>
      <c r="E26" s="17"/>
      <c r="F26" s="207"/>
    </row>
    <row r="27" spans="3:16" ht="15.95" customHeight="1" x14ac:dyDescent="0.2">
      <c r="C27" s="3"/>
      <c r="D27" s="17"/>
      <c r="E27" s="17"/>
      <c r="F27" s="207"/>
    </row>
    <row r="28" spans="3:16" ht="6.95" customHeight="1" x14ac:dyDescent="0.2">
      <c r="C28" s="3"/>
      <c r="D28" s="17"/>
      <c r="E28" s="17"/>
      <c r="F28" s="207"/>
    </row>
    <row r="29" spans="3:16" ht="27" customHeight="1" x14ac:dyDescent="0.2">
      <c r="C29" s="3"/>
      <c r="D29" s="279"/>
      <c r="E29" s="280"/>
      <c r="F29" s="280"/>
      <c r="G29" s="280"/>
      <c r="H29" s="280"/>
      <c r="I29" s="280"/>
      <c r="J29" s="280"/>
      <c r="K29" s="63" t="s">
        <v>150</v>
      </c>
      <c r="L29" s="83" t="s">
        <v>22</v>
      </c>
    </row>
    <row r="30" spans="3:16" ht="15.95" customHeight="1" x14ac:dyDescent="0.2">
      <c r="C30" s="3"/>
      <c r="D30" s="518" t="s">
        <v>31</v>
      </c>
      <c r="E30" s="519"/>
      <c r="F30" s="363"/>
      <c r="G30" s="363"/>
      <c r="H30" s="364"/>
      <c r="I30" s="363"/>
      <c r="J30" s="363"/>
      <c r="K30" s="203">
        <v>76</v>
      </c>
      <c r="L30" s="204">
        <f>(K30*100)/$K$24</f>
        <v>4.0750670241286864</v>
      </c>
    </row>
    <row r="31" spans="3:16" ht="15.95" customHeight="1" x14ac:dyDescent="0.2">
      <c r="C31" s="3"/>
      <c r="D31" s="543" t="s">
        <v>32</v>
      </c>
      <c r="E31" s="544"/>
      <c r="F31" s="394"/>
      <c r="G31" s="394"/>
      <c r="H31" s="395"/>
      <c r="I31" s="394"/>
      <c r="J31" s="394"/>
      <c r="K31" s="545">
        <v>423</v>
      </c>
      <c r="L31" s="546">
        <f t="shared" ref="L31:L38" si="0">(K31*100)/$K$24</f>
        <v>22.680965147453083</v>
      </c>
    </row>
    <row r="32" spans="3:16" ht="15.95" customHeight="1" x14ac:dyDescent="0.2">
      <c r="C32" s="3"/>
      <c r="D32" s="543" t="s">
        <v>33</v>
      </c>
      <c r="E32" s="544"/>
      <c r="F32" s="394"/>
      <c r="G32" s="394"/>
      <c r="H32" s="395"/>
      <c r="I32" s="394"/>
      <c r="J32" s="394"/>
      <c r="K32" s="545">
        <v>429</v>
      </c>
      <c r="L32" s="546">
        <f t="shared" si="0"/>
        <v>23.002680965147452</v>
      </c>
    </row>
    <row r="33" spans="3:12" ht="15.95" customHeight="1" x14ac:dyDescent="0.2">
      <c r="C33" s="3"/>
      <c r="D33" s="543" t="s">
        <v>34</v>
      </c>
      <c r="E33" s="544"/>
      <c r="F33" s="394"/>
      <c r="G33" s="394"/>
      <c r="H33" s="395"/>
      <c r="I33" s="394"/>
      <c r="J33" s="394"/>
      <c r="K33" s="545">
        <v>375</v>
      </c>
      <c r="L33" s="546">
        <f t="shared" si="0"/>
        <v>20.107238605898122</v>
      </c>
    </row>
    <row r="34" spans="3:12" ht="15.95" customHeight="1" x14ac:dyDescent="0.2">
      <c r="C34" s="3"/>
      <c r="D34" s="543" t="s">
        <v>35</v>
      </c>
      <c r="E34" s="544"/>
      <c r="F34" s="394"/>
      <c r="G34" s="394"/>
      <c r="H34" s="395"/>
      <c r="I34" s="394"/>
      <c r="J34" s="394"/>
      <c r="K34" s="545">
        <v>268</v>
      </c>
      <c r="L34" s="546">
        <f t="shared" si="0"/>
        <v>14.369973190348526</v>
      </c>
    </row>
    <row r="35" spans="3:12" ht="15.95" customHeight="1" x14ac:dyDescent="0.2">
      <c r="C35" s="3"/>
      <c r="D35" s="543" t="s">
        <v>36</v>
      </c>
      <c r="E35" s="544"/>
      <c r="F35" s="394"/>
      <c r="G35" s="394"/>
      <c r="H35" s="395"/>
      <c r="I35" s="394"/>
      <c r="J35" s="394"/>
      <c r="K35" s="545">
        <v>158</v>
      </c>
      <c r="L35" s="546">
        <f t="shared" si="0"/>
        <v>8.4718498659517429</v>
      </c>
    </row>
    <row r="36" spans="3:12" ht="15.95" customHeight="1" x14ac:dyDescent="0.2">
      <c r="C36" s="3"/>
      <c r="D36" s="543" t="s">
        <v>37</v>
      </c>
      <c r="E36" s="544"/>
      <c r="F36" s="394"/>
      <c r="G36" s="394"/>
      <c r="H36" s="395"/>
      <c r="I36" s="394"/>
      <c r="J36" s="394"/>
      <c r="K36" s="545">
        <v>50</v>
      </c>
      <c r="L36" s="546">
        <f t="shared" si="0"/>
        <v>2.6809651474530831</v>
      </c>
    </row>
    <row r="37" spans="3:12" ht="15.95" customHeight="1" x14ac:dyDescent="0.2">
      <c r="C37" s="3"/>
      <c r="D37" s="533" t="s">
        <v>193</v>
      </c>
      <c r="E37" s="534"/>
      <c r="F37" s="535"/>
      <c r="G37" s="535"/>
      <c r="H37" s="536"/>
      <c r="I37" s="535"/>
      <c r="J37" s="535"/>
      <c r="K37" s="212">
        <v>86</v>
      </c>
      <c r="L37" s="537">
        <f t="shared" si="0"/>
        <v>4.6112600536193034</v>
      </c>
    </row>
    <row r="38" spans="3:12" ht="15.95" customHeight="1" x14ac:dyDescent="0.2">
      <c r="C38" s="3"/>
      <c r="D38" s="54"/>
      <c r="E38" s="103" t="s">
        <v>63</v>
      </c>
      <c r="F38" s="103"/>
      <c r="G38" s="103"/>
      <c r="H38" s="29"/>
      <c r="I38" s="103"/>
      <c r="J38" s="103"/>
      <c r="K38" s="205">
        <f>SUM(K30:K37)</f>
        <v>1865</v>
      </c>
      <c r="L38" s="206">
        <f t="shared" si="0"/>
        <v>100</v>
      </c>
    </row>
    <row r="39" spans="3:12" ht="15.95" customHeight="1" x14ac:dyDescent="0.2">
      <c r="C39" s="3"/>
      <c r="D39" s="324" t="s">
        <v>190</v>
      </c>
      <c r="E39" s="17"/>
      <c r="F39" s="207"/>
    </row>
    <row r="40" spans="3:12" ht="15.95" customHeight="1" x14ac:dyDescent="0.2">
      <c r="C40" s="3"/>
      <c r="D40" s="17"/>
      <c r="E40" s="17"/>
      <c r="F40" s="207"/>
    </row>
    <row r="41" spans="3:12" ht="15.95" customHeight="1" x14ac:dyDescent="0.2">
      <c r="C41" s="4" t="s">
        <v>53</v>
      </c>
      <c r="D41" s="17"/>
      <c r="E41" s="17"/>
      <c r="F41" s="207"/>
    </row>
    <row r="42" spans="3:12" ht="6.95" customHeight="1" x14ac:dyDescent="0.2">
      <c r="C42" s="3"/>
      <c r="D42" s="17"/>
      <c r="E42" s="17"/>
      <c r="F42" s="207"/>
    </row>
    <row r="43" spans="3:12" ht="15.95" customHeight="1" x14ac:dyDescent="0.2">
      <c r="C43" s="3"/>
      <c r="D43" s="17"/>
      <c r="E43" s="17"/>
      <c r="F43" s="207"/>
    </row>
    <row r="44" spans="3:12" ht="6.95" customHeight="1" x14ac:dyDescent="0.2">
      <c r="C44" s="3"/>
      <c r="D44" s="17"/>
      <c r="E44" s="17"/>
      <c r="F44" s="207"/>
    </row>
    <row r="45" spans="3:12" ht="33.75" customHeight="1" x14ac:dyDescent="0.2">
      <c r="C45" s="3"/>
      <c r="D45" s="279"/>
      <c r="E45" s="280"/>
      <c r="F45" s="280"/>
      <c r="G45" s="280"/>
      <c r="H45" s="280"/>
      <c r="I45" s="280"/>
      <c r="J45" s="280"/>
      <c r="K45" s="210" t="s">
        <v>194</v>
      </c>
      <c r="L45" s="287" t="s">
        <v>413</v>
      </c>
    </row>
    <row r="46" spans="3:12" ht="15" customHeight="1" x14ac:dyDescent="0.2">
      <c r="C46" s="3"/>
      <c r="D46" s="362" t="s">
        <v>195</v>
      </c>
      <c r="E46" s="363"/>
      <c r="F46" s="363"/>
      <c r="G46" s="363"/>
      <c r="H46" s="364"/>
      <c r="I46" s="363"/>
      <c r="J46" s="363"/>
      <c r="K46" s="203">
        <v>1834</v>
      </c>
      <c r="L46" s="204">
        <f>(K46*100)/$K$48</f>
        <v>96.121593291404608</v>
      </c>
    </row>
    <row r="47" spans="3:12" ht="15" customHeight="1" x14ac:dyDescent="0.2">
      <c r="C47" s="3"/>
      <c r="D47" s="514" t="s">
        <v>196</v>
      </c>
      <c r="E47" s="515"/>
      <c r="F47" s="515"/>
      <c r="G47" s="515"/>
      <c r="H47" s="516"/>
      <c r="I47" s="515"/>
      <c r="J47" s="515"/>
      <c r="K47" s="511">
        <v>74</v>
      </c>
      <c r="L47" s="517">
        <f>(K47*100)/$K$48</f>
        <v>3.8784067085953877</v>
      </c>
    </row>
    <row r="48" spans="3:12" ht="15" customHeight="1" x14ac:dyDescent="0.2">
      <c r="C48" s="3"/>
      <c r="D48" s="54"/>
      <c r="E48" s="103" t="s">
        <v>63</v>
      </c>
      <c r="F48" s="103"/>
      <c r="G48" s="103"/>
      <c r="H48" s="29"/>
      <c r="I48" s="103"/>
      <c r="J48" s="103"/>
      <c r="K48" s="205">
        <f>SUM(K46:K47)</f>
        <v>1908</v>
      </c>
      <c r="L48" s="206">
        <f>(K48*100)/$K$48</f>
        <v>100</v>
      </c>
    </row>
    <row r="49" spans="2:15" ht="15" customHeight="1" x14ac:dyDescent="0.2">
      <c r="C49" s="3"/>
      <c r="D49" s="324" t="s">
        <v>190</v>
      </c>
      <c r="E49" s="17"/>
      <c r="F49" s="207"/>
    </row>
    <row r="50" spans="2:15" ht="15" customHeight="1" x14ac:dyDescent="0.2">
      <c r="C50" s="3"/>
      <c r="D50" s="17"/>
      <c r="E50" s="17"/>
      <c r="F50" s="207"/>
    </row>
    <row r="51" spans="2:15" ht="15.95" customHeight="1" x14ac:dyDescent="0.2">
      <c r="B51" s="64"/>
      <c r="D51" s="208"/>
      <c r="E51" s="208"/>
      <c r="F51" s="17"/>
    </row>
    <row r="52" spans="2:15" ht="6.95" customHeight="1" x14ac:dyDescent="0.2">
      <c r="C52" s="3"/>
      <c r="D52" s="3"/>
      <c r="E52" s="3"/>
      <c r="F52" s="3"/>
      <c r="G52" s="3"/>
      <c r="H52" s="3"/>
    </row>
    <row r="53" spans="2:15" ht="34.5" customHeight="1" x14ac:dyDescent="0.2">
      <c r="D53" s="198"/>
      <c r="E53" s="199"/>
      <c r="F53" s="199"/>
      <c r="G53" s="199"/>
      <c r="H53" s="199"/>
      <c r="I53" s="199"/>
      <c r="J53" s="199"/>
      <c r="K53" s="210" t="s">
        <v>194</v>
      </c>
      <c r="L53" s="287" t="s">
        <v>413</v>
      </c>
      <c r="O53" s="64"/>
    </row>
    <row r="54" spans="2:15" ht="15" customHeight="1" x14ac:dyDescent="0.2">
      <c r="D54" s="86" t="s">
        <v>197</v>
      </c>
      <c r="E54" s="211"/>
      <c r="F54" s="211"/>
      <c r="G54" s="211"/>
      <c r="H54" s="211"/>
      <c r="I54" s="211"/>
      <c r="J54" s="211"/>
      <c r="K54" s="203">
        <v>1188</v>
      </c>
      <c r="L54" s="520">
        <f>(K54*100)/$K$58</f>
        <v>62.264150943396224</v>
      </c>
      <c r="O54" s="64"/>
    </row>
    <row r="55" spans="2:15" ht="15" customHeight="1" x14ac:dyDescent="0.2">
      <c r="D55" s="399" t="s">
        <v>198</v>
      </c>
      <c r="E55" s="400"/>
      <c r="F55" s="400"/>
      <c r="G55" s="400"/>
      <c r="H55" s="400"/>
      <c r="I55" s="400"/>
      <c r="J55" s="400"/>
      <c r="K55" s="545">
        <v>192</v>
      </c>
      <c r="L55" s="405">
        <f>(K55*100)/$K$58</f>
        <v>10.062893081761006</v>
      </c>
    </row>
    <row r="56" spans="2:15" ht="15" customHeight="1" x14ac:dyDescent="0.2">
      <c r="D56" s="399" t="s">
        <v>199</v>
      </c>
      <c r="E56" s="400"/>
      <c r="F56" s="400"/>
      <c r="G56" s="400"/>
      <c r="H56" s="400"/>
      <c r="I56" s="400"/>
      <c r="J56" s="400"/>
      <c r="K56" s="545">
        <v>297</v>
      </c>
      <c r="L56" s="405">
        <f>(K56*100)/$K$58</f>
        <v>15.566037735849056</v>
      </c>
    </row>
    <row r="57" spans="2:15" ht="15" customHeight="1" x14ac:dyDescent="0.2">
      <c r="D57" s="42" t="s">
        <v>200</v>
      </c>
      <c r="E57" s="202"/>
      <c r="F57" s="202"/>
      <c r="G57" s="202"/>
      <c r="H57" s="202"/>
      <c r="I57" s="202"/>
      <c r="J57" s="202"/>
      <c r="K57" s="212">
        <v>231</v>
      </c>
      <c r="L57" s="538">
        <f>(K57*100)/$K$58</f>
        <v>12.10691823899371</v>
      </c>
    </row>
    <row r="58" spans="2:15" ht="15" customHeight="1" x14ac:dyDescent="0.2">
      <c r="D58" s="54"/>
      <c r="E58" s="103" t="s">
        <v>63</v>
      </c>
      <c r="F58" s="103"/>
      <c r="G58" s="103"/>
      <c r="H58" s="29"/>
      <c r="I58" s="29"/>
      <c r="J58" s="29"/>
      <c r="K58" s="22">
        <f>SUM(K54:K57)</f>
        <v>1908</v>
      </c>
      <c r="L58" s="501">
        <f>(K58*100)/$K$58</f>
        <v>100</v>
      </c>
    </row>
    <row r="59" spans="2:15" ht="15" customHeight="1" x14ac:dyDescent="0.2">
      <c r="D59" s="324" t="s">
        <v>190</v>
      </c>
      <c r="E59" s="196"/>
    </row>
    <row r="60" spans="2:15" ht="15" customHeight="1" x14ac:dyDescent="0.2">
      <c r="D60" s="17"/>
      <c r="E60" s="196"/>
    </row>
    <row r="61" spans="2:15" ht="15.95" customHeight="1" x14ac:dyDescent="0.2">
      <c r="D61" s="17"/>
      <c r="E61" s="196"/>
    </row>
    <row r="62" spans="2:15" ht="6.95" customHeight="1" x14ac:dyDescent="0.2">
      <c r="D62" s="17"/>
      <c r="E62" s="196"/>
    </row>
    <row r="63" spans="2:15" ht="34.5" customHeight="1" x14ac:dyDescent="0.2">
      <c r="D63" s="198"/>
      <c r="E63" s="199"/>
      <c r="F63" s="199"/>
      <c r="G63" s="199"/>
      <c r="H63" s="199"/>
      <c r="I63" s="199"/>
      <c r="J63" s="199"/>
      <c r="K63" s="281"/>
      <c r="L63" s="210" t="s">
        <v>194</v>
      </c>
      <c r="M63" s="287" t="s">
        <v>413</v>
      </c>
    </row>
    <row r="64" spans="2:15" ht="15" customHeight="1" x14ac:dyDescent="0.2">
      <c r="D64" s="86" t="s">
        <v>201</v>
      </c>
      <c r="E64" s="211"/>
      <c r="F64" s="211"/>
      <c r="G64" s="211"/>
      <c r="H64" s="211"/>
      <c r="I64" s="211"/>
      <c r="J64" s="211"/>
      <c r="K64" s="521"/>
      <c r="L64" s="203">
        <v>313</v>
      </c>
      <c r="M64" s="520">
        <f t="shared" ref="M64:M80" si="1">(L64*100)/$L$80</f>
        <v>16.40461215932914</v>
      </c>
    </row>
    <row r="65" spans="4:13" ht="15" customHeight="1" x14ac:dyDescent="0.2">
      <c r="D65" s="399" t="s">
        <v>202</v>
      </c>
      <c r="E65" s="400"/>
      <c r="F65" s="400"/>
      <c r="G65" s="400"/>
      <c r="H65" s="400"/>
      <c r="I65" s="400"/>
      <c r="J65" s="400"/>
      <c r="K65" s="547"/>
      <c r="L65" s="545">
        <v>681</v>
      </c>
      <c r="M65" s="405">
        <f t="shared" si="1"/>
        <v>35.691823899371066</v>
      </c>
    </row>
    <row r="66" spans="4:13" ht="15" customHeight="1" x14ac:dyDescent="0.2">
      <c r="D66" s="399" t="s">
        <v>203</v>
      </c>
      <c r="E66" s="400"/>
      <c r="F66" s="400"/>
      <c r="G66" s="400"/>
      <c r="H66" s="400"/>
      <c r="I66" s="400"/>
      <c r="J66" s="400"/>
      <c r="K66" s="547"/>
      <c r="L66" s="545">
        <v>450</v>
      </c>
      <c r="M66" s="405">
        <f t="shared" si="1"/>
        <v>23.584905660377359</v>
      </c>
    </row>
    <row r="67" spans="4:13" ht="15" customHeight="1" x14ac:dyDescent="0.2">
      <c r="D67" s="399" t="s">
        <v>15</v>
      </c>
      <c r="E67" s="400"/>
      <c r="F67" s="400"/>
      <c r="G67" s="400"/>
      <c r="H67" s="400"/>
      <c r="I67" s="400"/>
      <c r="J67" s="400"/>
      <c r="K67" s="547"/>
      <c r="L67" s="545">
        <v>90</v>
      </c>
      <c r="M67" s="405">
        <f t="shared" si="1"/>
        <v>4.716981132075472</v>
      </c>
    </row>
    <row r="68" spans="4:13" ht="15" customHeight="1" x14ac:dyDescent="0.2">
      <c r="D68" s="399" t="s">
        <v>204</v>
      </c>
      <c r="E68" s="400"/>
      <c r="F68" s="400"/>
      <c r="G68" s="400"/>
      <c r="H68" s="400"/>
      <c r="I68" s="400"/>
      <c r="J68" s="400"/>
      <c r="K68" s="547"/>
      <c r="L68" s="545">
        <v>56</v>
      </c>
      <c r="M68" s="405">
        <f t="shared" si="1"/>
        <v>2.9350104821802936</v>
      </c>
    </row>
    <row r="69" spans="4:13" ht="15" customHeight="1" x14ac:dyDescent="0.2">
      <c r="D69" s="399" t="s">
        <v>205</v>
      </c>
      <c r="E69" s="400"/>
      <c r="F69" s="400"/>
      <c r="G69" s="400"/>
      <c r="H69" s="400"/>
      <c r="I69" s="400"/>
      <c r="J69" s="400"/>
      <c r="K69" s="547"/>
      <c r="L69" s="545">
        <v>123</v>
      </c>
      <c r="M69" s="405">
        <f t="shared" si="1"/>
        <v>6.4465408805031448</v>
      </c>
    </row>
    <row r="70" spans="4:13" ht="15" customHeight="1" x14ac:dyDescent="0.2">
      <c r="D70" s="399" t="s">
        <v>206</v>
      </c>
      <c r="E70" s="400"/>
      <c r="F70" s="400"/>
      <c r="G70" s="400"/>
      <c r="H70" s="400"/>
      <c r="I70" s="400"/>
      <c r="J70" s="400"/>
      <c r="K70" s="547"/>
      <c r="L70" s="545">
        <v>51</v>
      </c>
      <c r="M70" s="405">
        <f t="shared" si="1"/>
        <v>2.6729559748427674</v>
      </c>
    </row>
    <row r="71" spans="4:13" ht="15" customHeight="1" x14ac:dyDescent="0.2">
      <c r="D71" s="399" t="s">
        <v>207</v>
      </c>
      <c r="E71" s="400"/>
      <c r="F71" s="400"/>
      <c r="G71" s="400"/>
      <c r="H71" s="400"/>
      <c r="I71" s="400"/>
      <c r="J71" s="400"/>
      <c r="K71" s="547"/>
      <c r="L71" s="545">
        <v>31</v>
      </c>
      <c r="M71" s="405">
        <f t="shared" si="1"/>
        <v>1.6247379454926625</v>
      </c>
    </row>
    <row r="72" spans="4:13" ht="15" customHeight="1" x14ac:dyDescent="0.2">
      <c r="D72" s="399" t="s">
        <v>208</v>
      </c>
      <c r="E72" s="400"/>
      <c r="F72" s="400"/>
      <c r="G72" s="400"/>
      <c r="H72" s="400"/>
      <c r="I72" s="400"/>
      <c r="J72" s="400"/>
      <c r="K72" s="547"/>
      <c r="L72" s="545">
        <v>30</v>
      </c>
      <c r="M72" s="405">
        <f t="shared" si="1"/>
        <v>1.5723270440251573</v>
      </c>
    </row>
    <row r="73" spans="4:13" ht="15" customHeight="1" x14ac:dyDescent="0.2">
      <c r="D73" s="399" t="s">
        <v>209</v>
      </c>
      <c r="E73" s="400"/>
      <c r="F73" s="400"/>
      <c r="G73" s="400"/>
      <c r="H73" s="400"/>
      <c r="I73" s="400"/>
      <c r="J73" s="400"/>
      <c r="K73" s="547"/>
      <c r="L73" s="545">
        <v>14</v>
      </c>
      <c r="M73" s="405">
        <f t="shared" si="1"/>
        <v>0.7337526205450734</v>
      </c>
    </row>
    <row r="74" spans="4:13" ht="15" customHeight="1" x14ac:dyDescent="0.2">
      <c r="D74" s="399" t="s">
        <v>210</v>
      </c>
      <c r="E74" s="400"/>
      <c r="F74" s="400"/>
      <c r="G74" s="400"/>
      <c r="H74" s="400"/>
      <c r="I74" s="400"/>
      <c r="J74" s="400"/>
      <c r="K74" s="547"/>
      <c r="L74" s="545">
        <v>18</v>
      </c>
      <c r="M74" s="405">
        <f t="shared" si="1"/>
        <v>0.94339622641509435</v>
      </c>
    </row>
    <row r="75" spans="4:13" ht="15" customHeight="1" x14ac:dyDescent="0.2">
      <c r="D75" s="399" t="s">
        <v>415</v>
      </c>
      <c r="E75" s="400"/>
      <c r="F75" s="400"/>
      <c r="G75" s="400"/>
      <c r="H75" s="400"/>
      <c r="I75" s="400"/>
      <c r="J75" s="400"/>
      <c r="K75" s="547"/>
      <c r="L75" s="545">
        <v>43</v>
      </c>
      <c r="M75" s="405">
        <f t="shared" si="1"/>
        <v>2.2536687631027252</v>
      </c>
    </row>
    <row r="76" spans="4:13" ht="15" customHeight="1" x14ac:dyDescent="0.2">
      <c r="D76" s="399" t="s">
        <v>211</v>
      </c>
      <c r="E76" s="400"/>
      <c r="F76" s="400"/>
      <c r="G76" s="400"/>
      <c r="H76" s="400"/>
      <c r="I76" s="400"/>
      <c r="J76" s="400"/>
      <c r="K76" s="547"/>
      <c r="L76" s="545">
        <v>3</v>
      </c>
      <c r="M76" s="405">
        <f t="shared" si="1"/>
        <v>0.15723270440251572</v>
      </c>
    </row>
    <row r="77" spans="4:13" ht="15" customHeight="1" x14ac:dyDescent="0.2">
      <c r="D77" s="399" t="s">
        <v>212</v>
      </c>
      <c r="E77" s="400"/>
      <c r="F77" s="400"/>
      <c r="G77" s="400"/>
      <c r="H77" s="400"/>
      <c r="I77" s="400"/>
      <c r="J77" s="400"/>
      <c r="K77" s="547"/>
      <c r="L77" s="545">
        <v>3</v>
      </c>
      <c r="M77" s="405">
        <f t="shared" si="1"/>
        <v>0.15723270440251572</v>
      </c>
    </row>
    <row r="78" spans="4:13" ht="15" customHeight="1" x14ac:dyDescent="0.2">
      <c r="D78" s="399" t="s">
        <v>414</v>
      </c>
      <c r="E78" s="400"/>
      <c r="F78" s="400"/>
      <c r="G78" s="400"/>
      <c r="H78" s="400"/>
      <c r="I78" s="400"/>
      <c r="J78" s="400"/>
      <c r="K78" s="547"/>
      <c r="L78" s="545">
        <v>1</v>
      </c>
      <c r="M78" s="405">
        <f t="shared" si="1"/>
        <v>5.2410901467505239E-2</v>
      </c>
    </row>
    <row r="79" spans="4:13" ht="15" customHeight="1" x14ac:dyDescent="0.2">
      <c r="D79" s="42" t="s">
        <v>416</v>
      </c>
      <c r="E79" s="202"/>
      <c r="F79" s="202"/>
      <c r="G79" s="202"/>
      <c r="H79" s="202"/>
      <c r="I79" s="202"/>
      <c r="J79" s="202"/>
      <c r="K79" s="339"/>
      <c r="L79" s="340">
        <v>1</v>
      </c>
      <c r="M79" s="539">
        <f t="shared" si="1"/>
        <v>5.2410901467505239E-2</v>
      </c>
    </row>
    <row r="80" spans="4:13" ht="15" customHeight="1" x14ac:dyDescent="0.2">
      <c r="D80" s="54"/>
      <c r="E80" s="103"/>
      <c r="F80" s="103"/>
      <c r="G80" s="103"/>
      <c r="H80" s="29"/>
      <c r="I80" s="29"/>
      <c r="J80" s="103"/>
      <c r="K80" s="37" t="s">
        <v>63</v>
      </c>
      <c r="L80" s="22">
        <f>SUM(L64:L79)</f>
        <v>1908</v>
      </c>
      <c r="M80" s="501">
        <f t="shared" si="1"/>
        <v>100</v>
      </c>
    </row>
    <row r="81" spans="3:14" ht="15" customHeight="1" x14ac:dyDescent="0.2">
      <c r="D81" s="324" t="s">
        <v>190</v>
      </c>
      <c r="E81" s="196"/>
    </row>
    <row r="82" spans="3:14" ht="15" customHeight="1" x14ac:dyDescent="0.2">
      <c r="D82" s="17"/>
      <c r="E82" s="17"/>
    </row>
    <row r="83" spans="3:14" ht="15.95" customHeight="1" x14ac:dyDescent="0.2">
      <c r="C83" s="4" t="s">
        <v>213</v>
      </c>
      <c r="D83" s="17"/>
      <c r="E83" s="17"/>
    </row>
    <row r="84" spans="3:14" ht="6.95" customHeight="1" x14ac:dyDescent="0.2">
      <c r="D84" s="17"/>
      <c r="E84" s="17"/>
    </row>
    <row r="85" spans="3:14" ht="15.95" customHeight="1" x14ac:dyDescent="0.2"/>
    <row r="86" spans="3:14" ht="6.95" customHeight="1" x14ac:dyDescent="0.2"/>
    <row r="87" spans="3:14" s="213" customFormat="1" ht="34.5" customHeight="1" x14ac:dyDescent="0.2">
      <c r="D87" s="282"/>
      <c r="E87" s="283"/>
      <c r="F87" s="283"/>
      <c r="G87" s="283"/>
      <c r="H87" s="283"/>
      <c r="I87" s="283"/>
      <c r="J87" s="283"/>
      <c r="K87" s="283"/>
      <c r="L87" s="284"/>
      <c r="M87" s="63" t="s">
        <v>214</v>
      </c>
      <c r="N87" s="63" t="s">
        <v>215</v>
      </c>
    </row>
    <row r="88" spans="3:14" ht="15.95" customHeight="1" x14ac:dyDescent="0.2">
      <c r="C88" s="64"/>
      <c r="D88" s="522" t="s">
        <v>216</v>
      </c>
      <c r="E88" s="523"/>
      <c r="F88" s="524"/>
      <c r="G88" s="525"/>
      <c r="H88" s="525"/>
      <c r="I88" s="525"/>
      <c r="J88" s="525"/>
      <c r="K88" s="525"/>
      <c r="L88" s="525"/>
      <c r="M88" s="256">
        <f>SUM(M89:M91)</f>
        <v>715</v>
      </c>
      <c r="N88" s="526">
        <f t="shared" ref="N88:N128" si="2">M88/$M$143</f>
        <v>7.3243187871337836E-2</v>
      </c>
    </row>
    <row r="89" spans="3:14" ht="15.95" customHeight="1" x14ac:dyDescent="0.2">
      <c r="C89" s="64"/>
      <c r="D89" s="548" t="s">
        <v>217</v>
      </c>
      <c r="E89" s="432"/>
      <c r="F89" s="549"/>
      <c r="G89" s="401"/>
      <c r="H89" s="401"/>
      <c r="I89" s="401"/>
      <c r="J89" s="401"/>
      <c r="K89" s="401"/>
      <c r="L89" s="402"/>
      <c r="M89" s="545">
        <v>147</v>
      </c>
      <c r="N89" s="550">
        <f t="shared" si="2"/>
        <v>1.505838967424708E-2</v>
      </c>
    </row>
    <row r="90" spans="3:14" ht="15.95" customHeight="1" x14ac:dyDescent="0.2">
      <c r="C90" s="64"/>
      <c r="D90" s="548" t="s">
        <v>218</v>
      </c>
      <c r="E90" s="432"/>
      <c r="F90" s="549"/>
      <c r="G90" s="401"/>
      <c r="H90" s="401"/>
      <c r="I90" s="401"/>
      <c r="J90" s="401"/>
      <c r="K90" s="401"/>
      <c r="L90" s="402"/>
      <c r="M90" s="545">
        <v>167</v>
      </c>
      <c r="N90" s="550">
        <f t="shared" si="2"/>
        <v>1.7107150174144641E-2</v>
      </c>
    </row>
    <row r="91" spans="3:14" ht="15.95" customHeight="1" x14ac:dyDescent="0.2">
      <c r="C91" s="64"/>
      <c r="D91" s="548" t="s">
        <v>219</v>
      </c>
      <c r="E91" s="432"/>
      <c r="F91" s="551"/>
      <c r="G91" s="401"/>
      <c r="H91" s="401"/>
      <c r="I91" s="401"/>
      <c r="J91" s="401"/>
      <c r="K91" s="401"/>
      <c r="L91" s="402"/>
      <c r="M91" s="545">
        <v>401</v>
      </c>
      <c r="N91" s="550">
        <f t="shared" si="2"/>
        <v>4.1077648022946119E-2</v>
      </c>
    </row>
    <row r="92" spans="3:14" ht="15.95" customHeight="1" x14ac:dyDescent="0.2">
      <c r="C92" s="64"/>
      <c r="D92" s="504" t="s">
        <v>220</v>
      </c>
      <c r="E92" s="505"/>
      <c r="F92" s="552"/>
      <c r="G92" s="506"/>
      <c r="H92" s="506"/>
      <c r="I92" s="506"/>
      <c r="J92" s="506"/>
      <c r="K92" s="506"/>
      <c r="L92" s="553"/>
      <c r="M92" s="554">
        <v>432</v>
      </c>
      <c r="N92" s="508">
        <f t="shared" si="2"/>
        <v>4.4253226797787336E-2</v>
      </c>
    </row>
    <row r="93" spans="3:14" ht="15.95" customHeight="1" x14ac:dyDescent="0.2">
      <c r="C93" s="64"/>
      <c r="D93" s="504" t="s">
        <v>221</v>
      </c>
      <c r="E93" s="505"/>
      <c r="F93" s="552"/>
      <c r="G93" s="506"/>
      <c r="H93" s="506"/>
      <c r="I93" s="506"/>
      <c r="J93" s="506"/>
      <c r="K93" s="506"/>
      <c r="L93" s="553"/>
      <c r="M93" s="555">
        <v>524</v>
      </c>
      <c r="N93" s="508">
        <f t="shared" si="2"/>
        <v>5.3677525097316124E-2</v>
      </c>
    </row>
    <row r="94" spans="3:14" ht="15.95" customHeight="1" x14ac:dyDescent="0.2">
      <c r="C94" s="64"/>
      <c r="D94" s="504" t="s">
        <v>222</v>
      </c>
      <c r="E94" s="505"/>
      <c r="F94" s="552"/>
      <c r="G94" s="506"/>
      <c r="H94" s="506"/>
      <c r="I94" s="506"/>
      <c r="J94" s="506"/>
      <c r="K94" s="506"/>
      <c r="L94" s="553"/>
      <c r="M94" s="556">
        <v>1639</v>
      </c>
      <c r="N94" s="508">
        <f t="shared" si="2"/>
        <v>0.16789592296660522</v>
      </c>
    </row>
    <row r="95" spans="3:14" ht="15.95" customHeight="1" x14ac:dyDescent="0.2">
      <c r="C95" s="64"/>
      <c r="D95" s="504" t="s">
        <v>223</v>
      </c>
      <c r="E95" s="505"/>
      <c r="F95" s="552"/>
      <c r="G95" s="506"/>
      <c r="H95" s="506"/>
      <c r="I95" s="506"/>
      <c r="J95" s="506"/>
      <c r="K95" s="506"/>
      <c r="L95" s="553"/>
      <c r="M95" s="555">
        <v>43</v>
      </c>
      <c r="N95" s="508">
        <f t="shared" si="2"/>
        <v>4.4048350747797581E-3</v>
      </c>
    </row>
    <row r="96" spans="3:14" ht="15.95" customHeight="1" x14ac:dyDescent="0.2">
      <c r="C96" s="64"/>
      <c r="D96" s="504" t="s">
        <v>224</v>
      </c>
      <c r="E96" s="505"/>
      <c r="F96" s="552"/>
      <c r="G96" s="506"/>
      <c r="H96" s="506"/>
      <c r="I96" s="506"/>
      <c r="J96" s="506"/>
      <c r="K96" s="506"/>
      <c r="L96" s="553"/>
      <c r="M96" s="555">
        <f>SUM(M97:M98)</f>
        <v>66</v>
      </c>
      <c r="N96" s="508">
        <f t="shared" si="2"/>
        <v>6.7609096496619543E-3</v>
      </c>
    </row>
    <row r="97" spans="1:18" ht="15.95" customHeight="1" x14ac:dyDescent="0.2">
      <c r="C97" s="64"/>
      <c r="D97" s="557" t="s">
        <v>225</v>
      </c>
      <c r="E97" s="558"/>
      <c r="F97" s="401"/>
      <c r="G97" s="401"/>
      <c r="H97" s="401"/>
      <c r="I97" s="401"/>
      <c r="J97" s="401"/>
      <c r="K97" s="401"/>
      <c r="L97" s="402"/>
      <c r="M97" s="419">
        <v>13</v>
      </c>
      <c r="N97" s="550">
        <f t="shared" si="2"/>
        <v>1.3316943249334153E-3</v>
      </c>
    </row>
    <row r="98" spans="1:18" ht="15.95" customHeight="1" x14ac:dyDescent="0.2">
      <c r="A98" s="2" t="s">
        <v>17</v>
      </c>
      <c r="C98" s="64"/>
      <c r="D98" s="557" t="s">
        <v>226</v>
      </c>
      <c r="E98" s="558"/>
      <c r="F98" s="401"/>
      <c r="G98" s="401"/>
      <c r="H98" s="401"/>
      <c r="I98" s="401"/>
      <c r="J98" s="401"/>
      <c r="K98" s="401"/>
      <c r="L98" s="402"/>
      <c r="M98" s="419">
        <v>53</v>
      </c>
      <c r="N98" s="550">
        <f t="shared" si="2"/>
        <v>5.4292153247285395E-3</v>
      </c>
    </row>
    <row r="99" spans="1:18" ht="15.95" customHeight="1" x14ac:dyDescent="0.2">
      <c r="C99" s="64"/>
      <c r="D99" s="504" t="s">
        <v>227</v>
      </c>
      <c r="E99" s="505"/>
      <c r="F99" s="552"/>
      <c r="G99" s="506"/>
      <c r="H99" s="506"/>
      <c r="I99" s="506"/>
      <c r="J99" s="506"/>
      <c r="K99" s="506"/>
      <c r="L99" s="553"/>
      <c r="M99" s="555">
        <v>410</v>
      </c>
      <c r="N99" s="508">
        <f t="shared" si="2"/>
        <v>4.1999590247900023E-2</v>
      </c>
    </row>
    <row r="100" spans="1:18" ht="15.95" customHeight="1" x14ac:dyDescent="0.2">
      <c r="C100" s="64"/>
      <c r="D100" s="504" t="s">
        <v>228</v>
      </c>
      <c r="E100" s="505"/>
      <c r="F100" s="552"/>
      <c r="G100" s="506"/>
      <c r="H100" s="506"/>
      <c r="I100" s="506"/>
      <c r="J100" s="506"/>
      <c r="K100" s="506"/>
      <c r="L100" s="553"/>
      <c r="M100" s="555">
        <v>190</v>
      </c>
      <c r="N100" s="508">
        <f t="shared" si="2"/>
        <v>1.9463224749026838E-2</v>
      </c>
    </row>
    <row r="101" spans="1:18" ht="15.95" customHeight="1" x14ac:dyDescent="0.2">
      <c r="C101" s="64"/>
      <c r="D101" s="504" t="s">
        <v>229</v>
      </c>
      <c r="E101" s="505"/>
      <c r="F101" s="552"/>
      <c r="G101" s="506"/>
      <c r="H101" s="506"/>
      <c r="I101" s="506"/>
      <c r="J101" s="506"/>
      <c r="K101" s="506"/>
      <c r="L101" s="553"/>
      <c r="M101" s="556">
        <f>SUM(M102:M112)</f>
        <v>3426</v>
      </c>
      <c r="N101" s="508">
        <f t="shared" si="2"/>
        <v>0.35095267363245236</v>
      </c>
    </row>
    <row r="102" spans="1:18" ht="15.95" customHeight="1" x14ac:dyDescent="0.2">
      <c r="C102" s="64"/>
      <c r="D102" s="557" t="s">
        <v>230</v>
      </c>
      <c r="E102" s="558"/>
      <c r="F102" s="401"/>
      <c r="G102" s="401"/>
      <c r="H102" s="401"/>
      <c r="I102" s="401"/>
      <c r="J102" s="401"/>
      <c r="K102" s="401"/>
      <c r="L102" s="402"/>
      <c r="M102" s="419">
        <v>488</v>
      </c>
      <c r="N102" s="550">
        <f t="shared" si="2"/>
        <v>4.9989756197500512E-2</v>
      </c>
    </row>
    <row r="103" spans="1:18" ht="15.95" customHeight="1" x14ac:dyDescent="0.2">
      <c r="C103" s="64"/>
      <c r="D103" s="557" t="s">
        <v>231</v>
      </c>
      <c r="E103" s="558"/>
      <c r="F103" s="401"/>
      <c r="G103" s="401"/>
      <c r="H103" s="401"/>
      <c r="I103" s="401"/>
      <c r="J103" s="401"/>
      <c r="K103" s="401"/>
      <c r="L103" s="402"/>
      <c r="M103" s="559">
        <v>1777</v>
      </c>
      <c r="N103" s="550">
        <f t="shared" si="2"/>
        <v>0.18203237041589837</v>
      </c>
      <c r="R103" s="64"/>
    </row>
    <row r="104" spans="1:18" ht="15.95" customHeight="1" x14ac:dyDescent="0.2">
      <c r="C104" s="64"/>
      <c r="D104" s="557" t="s">
        <v>232</v>
      </c>
      <c r="E104" s="558"/>
      <c r="F104" s="401"/>
      <c r="G104" s="401"/>
      <c r="H104" s="401"/>
      <c r="I104" s="401"/>
      <c r="J104" s="401"/>
      <c r="K104" s="401"/>
      <c r="L104" s="402"/>
      <c r="M104" s="419">
        <v>562</v>
      </c>
      <c r="N104" s="550">
        <f t="shared" si="2"/>
        <v>5.7570170047121491E-2</v>
      </c>
    </row>
    <row r="105" spans="1:18" ht="15.95" customHeight="1" x14ac:dyDescent="0.2">
      <c r="C105" s="64"/>
      <c r="D105" s="557" t="s">
        <v>233</v>
      </c>
      <c r="E105" s="558"/>
      <c r="F105" s="558"/>
      <c r="G105" s="401"/>
      <c r="H105" s="401"/>
      <c r="I105" s="401"/>
      <c r="J105" s="401"/>
      <c r="K105" s="401"/>
      <c r="L105" s="402"/>
      <c r="M105" s="419">
        <v>58</v>
      </c>
      <c r="N105" s="550">
        <f t="shared" si="2"/>
        <v>5.9414054497029297E-3</v>
      </c>
    </row>
    <row r="106" spans="1:18" ht="15.95" customHeight="1" x14ac:dyDescent="0.2">
      <c r="C106" s="64"/>
      <c r="D106" s="557" t="s">
        <v>234</v>
      </c>
      <c r="E106" s="558"/>
      <c r="F106" s="558"/>
      <c r="G106" s="401"/>
      <c r="H106" s="401"/>
      <c r="I106" s="401"/>
      <c r="J106" s="401"/>
      <c r="K106" s="401"/>
      <c r="L106" s="402"/>
      <c r="M106" s="419">
        <v>98</v>
      </c>
      <c r="N106" s="550">
        <f t="shared" si="2"/>
        <v>1.0038926449498053E-2</v>
      </c>
    </row>
    <row r="107" spans="1:18" ht="15.95" customHeight="1" x14ac:dyDescent="0.2">
      <c r="C107" s="64"/>
      <c r="D107" s="557" t="s">
        <v>235</v>
      </c>
      <c r="E107" s="558"/>
      <c r="F107" s="558"/>
      <c r="G107" s="401"/>
      <c r="H107" s="401"/>
      <c r="I107" s="401"/>
      <c r="J107" s="401"/>
      <c r="K107" s="401"/>
      <c r="L107" s="402"/>
      <c r="M107" s="419">
        <v>4</v>
      </c>
      <c r="N107" s="550">
        <f t="shared" si="2"/>
        <v>4.097520999795124E-4</v>
      </c>
    </row>
    <row r="108" spans="1:18" ht="15.95" customHeight="1" x14ac:dyDescent="0.2">
      <c r="C108" s="64"/>
      <c r="D108" s="557" t="s">
        <v>236</v>
      </c>
      <c r="E108" s="558"/>
      <c r="F108" s="558"/>
      <c r="G108" s="401"/>
      <c r="H108" s="401"/>
      <c r="I108" s="401"/>
      <c r="J108" s="401"/>
      <c r="K108" s="401"/>
      <c r="L108" s="402"/>
      <c r="M108" s="419">
        <v>10</v>
      </c>
      <c r="N108" s="550">
        <f t="shared" si="2"/>
        <v>1.0243802499487809E-3</v>
      </c>
    </row>
    <row r="109" spans="1:18" ht="15.95" customHeight="1" x14ac:dyDescent="0.2">
      <c r="C109" s="64"/>
      <c r="D109" s="557" t="s">
        <v>418</v>
      </c>
      <c r="E109" s="558"/>
      <c r="F109" s="558"/>
      <c r="G109" s="401"/>
      <c r="H109" s="401"/>
      <c r="I109" s="401"/>
      <c r="J109" s="401"/>
      <c r="K109" s="401"/>
      <c r="L109" s="402"/>
      <c r="M109" s="419">
        <v>42</v>
      </c>
      <c r="N109" s="550">
        <f t="shared" si="2"/>
        <v>4.3023970497848806E-3</v>
      </c>
    </row>
    <row r="110" spans="1:18" ht="15.95" customHeight="1" x14ac:dyDescent="0.2">
      <c r="C110" s="64"/>
      <c r="D110" s="557" t="s">
        <v>417</v>
      </c>
      <c r="E110" s="558"/>
      <c r="F110" s="558"/>
      <c r="G110" s="401"/>
      <c r="H110" s="401"/>
      <c r="I110" s="401"/>
      <c r="J110" s="401"/>
      <c r="K110" s="401"/>
      <c r="L110" s="402"/>
      <c r="M110" s="419">
        <v>2</v>
      </c>
      <c r="N110" s="550">
        <f t="shared" si="2"/>
        <v>2.048760499897562E-4</v>
      </c>
    </row>
    <row r="111" spans="1:18" ht="15.95" customHeight="1" x14ac:dyDescent="0.2">
      <c r="C111" s="64"/>
      <c r="D111" s="557" t="s">
        <v>237</v>
      </c>
      <c r="E111" s="558"/>
      <c r="F111" s="558"/>
      <c r="G111" s="401"/>
      <c r="H111" s="401"/>
      <c r="I111" s="401"/>
      <c r="J111" s="401"/>
      <c r="K111" s="401"/>
      <c r="L111" s="402"/>
      <c r="M111" s="419">
        <v>107</v>
      </c>
      <c r="N111" s="550">
        <f t="shared" si="2"/>
        <v>1.0960868674451956E-2</v>
      </c>
    </row>
    <row r="112" spans="1:18" ht="15.95" customHeight="1" x14ac:dyDescent="0.2">
      <c r="C112" s="64"/>
      <c r="D112" s="217" t="s">
        <v>238</v>
      </c>
      <c r="E112" s="102"/>
      <c r="F112" s="102"/>
      <c r="G112" s="11"/>
      <c r="H112" s="11"/>
      <c r="I112" s="11"/>
      <c r="J112" s="11"/>
      <c r="K112" s="11"/>
      <c r="L112" s="12"/>
      <c r="M112" s="24">
        <v>278</v>
      </c>
      <c r="N112" s="540">
        <f t="shared" si="2"/>
        <v>2.8477770948576113E-2</v>
      </c>
    </row>
    <row r="113" spans="3:14" ht="15" customHeight="1" x14ac:dyDescent="0.2">
      <c r="D113" s="17"/>
      <c r="E113" s="17"/>
      <c r="N113" s="2" t="s">
        <v>411</v>
      </c>
    </row>
    <row r="114" spans="3:14" ht="15.95" customHeight="1" x14ac:dyDescent="0.2">
      <c r="C114" s="4" t="s">
        <v>213</v>
      </c>
      <c r="D114" s="17"/>
      <c r="E114" s="17"/>
    </row>
    <row r="115" spans="3:14" ht="6.95" customHeight="1" x14ac:dyDescent="0.2">
      <c r="D115" s="17"/>
      <c r="E115" s="17"/>
    </row>
    <row r="116" spans="3:14" ht="15.95" customHeight="1" x14ac:dyDescent="0.2"/>
    <row r="117" spans="3:14" ht="6.95" customHeight="1" x14ac:dyDescent="0.2"/>
    <row r="118" spans="3:14" s="213" customFormat="1" ht="34.5" customHeight="1" x14ac:dyDescent="0.2">
      <c r="D118" s="282"/>
      <c r="E118" s="283"/>
      <c r="F118" s="283"/>
      <c r="G118" s="283"/>
      <c r="H118" s="283"/>
      <c r="I118" s="283"/>
      <c r="J118" s="283"/>
      <c r="K118" s="283"/>
      <c r="L118" s="284"/>
      <c r="M118" s="63" t="s">
        <v>214</v>
      </c>
      <c r="N118" s="63" t="s">
        <v>215</v>
      </c>
    </row>
    <row r="119" spans="3:14" ht="15.95" customHeight="1" x14ac:dyDescent="0.2">
      <c r="C119" s="64"/>
      <c r="D119" s="527" t="s">
        <v>239</v>
      </c>
      <c r="E119" s="528"/>
      <c r="F119" s="528"/>
      <c r="G119" s="529"/>
      <c r="H119" s="529"/>
      <c r="I119" s="529"/>
      <c r="J119" s="529"/>
      <c r="K119" s="529"/>
      <c r="L119" s="530"/>
      <c r="M119" s="531">
        <f>SUM(M120:M128)</f>
        <v>108</v>
      </c>
      <c r="N119" s="532">
        <f t="shared" si="2"/>
        <v>1.1063306699446834E-2</v>
      </c>
    </row>
    <row r="120" spans="3:14" ht="15.95" customHeight="1" x14ac:dyDescent="0.2">
      <c r="C120" s="64"/>
      <c r="D120" s="557" t="s">
        <v>240</v>
      </c>
      <c r="E120" s="558"/>
      <c r="F120" s="401"/>
      <c r="G120" s="401"/>
      <c r="H120" s="401"/>
      <c r="I120" s="401"/>
      <c r="J120" s="401"/>
      <c r="K120" s="401"/>
      <c r="L120" s="402"/>
      <c r="M120" s="480">
        <v>4</v>
      </c>
      <c r="N120" s="550">
        <f t="shared" si="2"/>
        <v>4.097520999795124E-4</v>
      </c>
    </row>
    <row r="121" spans="3:14" ht="15.95" customHeight="1" x14ac:dyDescent="0.2">
      <c r="C121" s="64"/>
      <c r="D121" s="557" t="s">
        <v>241</v>
      </c>
      <c r="E121" s="558"/>
      <c r="F121" s="401"/>
      <c r="G121" s="401"/>
      <c r="H121" s="401"/>
      <c r="I121" s="401"/>
      <c r="J121" s="401"/>
      <c r="K121" s="401"/>
      <c r="L121" s="402"/>
      <c r="M121" s="480">
        <v>8</v>
      </c>
      <c r="N121" s="550">
        <f t="shared" si="2"/>
        <v>8.1950419995902479E-4</v>
      </c>
    </row>
    <row r="122" spans="3:14" ht="15.95" customHeight="1" x14ac:dyDescent="0.2">
      <c r="C122" s="64"/>
      <c r="D122" s="557" t="s">
        <v>242</v>
      </c>
      <c r="E122" s="558"/>
      <c r="F122" s="558"/>
      <c r="G122" s="401"/>
      <c r="H122" s="401"/>
      <c r="I122" s="401"/>
      <c r="J122" s="401"/>
      <c r="K122" s="401"/>
      <c r="L122" s="402"/>
      <c r="M122" s="480">
        <v>75</v>
      </c>
      <c r="N122" s="550">
        <f t="shared" si="2"/>
        <v>7.6828518746158573E-3</v>
      </c>
    </row>
    <row r="123" spans="3:14" ht="15.95" customHeight="1" x14ac:dyDescent="0.2">
      <c r="C123" s="64"/>
      <c r="D123" s="557" t="s">
        <v>243</v>
      </c>
      <c r="E123" s="558"/>
      <c r="F123" s="558"/>
      <c r="G123" s="401"/>
      <c r="H123" s="401"/>
      <c r="I123" s="401"/>
      <c r="J123" s="401"/>
      <c r="K123" s="401"/>
      <c r="L123" s="402"/>
      <c r="M123" s="480">
        <v>13</v>
      </c>
      <c r="N123" s="550">
        <f t="shared" si="2"/>
        <v>1.3316943249334153E-3</v>
      </c>
    </row>
    <row r="124" spans="3:14" ht="15.95" customHeight="1" x14ac:dyDescent="0.2">
      <c r="C124" s="64"/>
      <c r="D124" s="557" t="s">
        <v>244</v>
      </c>
      <c r="E124" s="558"/>
      <c r="F124" s="558"/>
      <c r="G124" s="401"/>
      <c r="H124" s="401"/>
      <c r="I124" s="401"/>
      <c r="J124" s="401"/>
      <c r="K124" s="401"/>
      <c r="L124" s="402"/>
      <c r="M124" s="480">
        <v>4</v>
      </c>
      <c r="N124" s="550">
        <f t="shared" si="2"/>
        <v>4.097520999795124E-4</v>
      </c>
    </row>
    <row r="125" spans="3:14" ht="15.95" customHeight="1" x14ac:dyDescent="0.2">
      <c r="C125" s="64"/>
      <c r="D125" s="557" t="s">
        <v>245</v>
      </c>
      <c r="E125" s="558"/>
      <c r="F125" s="558"/>
      <c r="G125" s="401"/>
      <c r="H125" s="401"/>
      <c r="I125" s="401"/>
      <c r="J125" s="401"/>
      <c r="K125" s="401"/>
      <c r="L125" s="402"/>
      <c r="M125" s="480">
        <v>1</v>
      </c>
      <c r="N125" s="550">
        <f t="shared" si="2"/>
        <v>1.024380249948781E-4</v>
      </c>
    </row>
    <row r="126" spans="3:14" ht="15.95" customHeight="1" x14ac:dyDescent="0.2">
      <c r="C126" s="64"/>
      <c r="D126" s="557" t="s">
        <v>246</v>
      </c>
      <c r="E126" s="558"/>
      <c r="F126" s="558"/>
      <c r="G126" s="401"/>
      <c r="H126" s="401"/>
      <c r="I126" s="401"/>
      <c r="J126" s="401"/>
      <c r="K126" s="401"/>
      <c r="L126" s="402"/>
      <c r="M126" s="480">
        <v>2</v>
      </c>
      <c r="N126" s="550">
        <f t="shared" si="2"/>
        <v>2.048760499897562E-4</v>
      </c>
    </row>
    <row r="127" spans="3:14" ht="15.95" customHeight="1" x14ac:dyDescent="0.2">
      <c r="C127" s="64"/>
      <c r="D127" s="557" t="s">
        <v>419</v>
      </c>
      <c r="E127" s="558"/>
      <c r="F127" s="558"/>
      <c r="G127" s="401"/>
      <c r="H127" s="401"/>
      <c r="I127" s="401"/>
      <c r="J127" s="401"/>
      <c r="K127" s="401"/>
      <c r="L127" s="402"/>
      <c r="M127" s="480">
        <v>1</v>
      </c>
      <c r="N127" s="550">
        <f t="shared" si="2"/>
        <v>1.024380249948781E-4</v>
      </c>
    </row>
    <row r="128" spans="3:14" ht="15.95" customHeight="1" x14ac:dyDescent="0.2">
      <c r="C128" s="64"/>
      <c r="D128" s="557" t="s">
        <v>247</v>
      </c>
      <c r="E128" s="558"/>
      <c r="F128" s="558"/>
      <c r="G128" s="401"/>
      <c r="H128" s="401"/>
      <c r="I128" s="401"/>
      <c r="J128" s="401"/>
      <c r="K128" s="401"/>
      <c r="L128" s="402"/>
      <c r="M128" s="480">
        <v>0</v>
      </c>
      <c r="N128" s="550">
        <f t="shared" si="2"/>
        <v>0</v>
      </c>
    </row>
    <row r="129" spans="3:15" ht="15.95" customHeight="1" x14ac:dyDescent="0.2">
      <c r="C129" s="64"/>
      <c r="D129" s="504" t="s">
        <v>248</v>
      </c>
      <c r="E129" s="505"/>
      <c r="F129" s="505"/>
      <c r="G129" s="506"/>
      <c r="H129" s="506"/>
      <c r="I129" s="506"/>
      <c r="J129" s="506"/>
      <c r="K129" s="506"/>
      <c r="L129" s="506"/>
      <c r="M129" s="507">
        <f>SUM(M130:M136)</f>
        <v>216</v>
      </c>
      <c r="N129" s="508">
        <f t="shared" ref="N129:N142" si="3">M129/$M$143</f>
        <v>2.2126613398893668E-2</v>
      </c>
    </row>
    <row r="130" spans="3:15" ht="15.95" customHeight="1" x14ac:dyDescent="0.2">
      <c r="C130" s="64"/>
      <c r="D130" s="557" t="s">
        <v>249</v>
      </c>
      <c r="E130" s="558"/>
      <c r="F130" s="558"/>
      <c r="G130" s="401"/>
      <c r="H130" s="401"/>
      <c r="I130" s="401"/>
      <c r="J130" s="401"/>
      <c r="K130" s="401"/>
      <c r="L130" s="402"/>
      <c r="M130" s="480">
        <v>22</v>
      </c>
      <c r="N130" s="550">
        <f t="shared" si="3"/>
        <v>2.2536365498873182E-3</v>
      </c>
    </row>
    <row r="131" spans="3:15" ht="15.95" customHeight="1" x14ac:dyDescent="0.2">
      <c r="C131" s="64"/>
      <c r="D131" s="557" t="s">
        <v>250</v>
      </c>
      <c r="E131" s="558"/>
      <c r="F131" s="558"/>
      <c r="G131" s="401"/>
      <c r="H131" s="401"/>
      <c r="I131" s="401"/>
      <c r="J131" s="401"/>
      <c r="K131" s="401"/>
      <c r="L131" s="402"/>
      <c r="M131" s="480">
        <v>3</v>
      </c>
      <c r="N131" s="550">
        <f t="shared" si="3"/>
        <v>3.0731407498463427E-4</v>
      </c>
    </row>
    <row r="132" spans="3:15" ht="15.95" customHeight="1" x14ac:dyDescent="0.2">
      <c r="C132" s="64"/>
      <c r="D132" s="557" t="s">
        <v>251</v>
      </c>
      <c r="E132" s="558"/>
      <c r="F132" s="558"/>
      <c r="G132" s="401"/>
      <c r="H132" s="401"/>
      <c r="I132" s="401"/>
      <c r="J132" s="401"/>
      <c r="K132" s="401"/>
      <c r="L132" s="402"/>
      <c r="M132" s="480">
        <v>19</v>
      </c>
      <c r="N132" s="550">
        <f t="shared" si="3"/>
        <v>1.9463224749026839E-3</v>
      </c>
      <c r="O132" s="64"/>
    </row>
    <row r="133" spans="3:15" ht="15.95" customHeight="1" x14ac:dyDescent="0.2">
      <c r="C133" s="64"/>
      <c r="D133" s="557" t="s">
        <v>252</v>
      </c>
      <c r="E133" s="558"/>
      <c r="F133" s="558"/>
      <c r="G133" s="401"/>
      <c r="H133" s="401"/>
      <c r="I133" s="401"/>
      <c r="J133" s="401"/>
      <c r="K133" s="401"/>
      <c r="L133" s="402"/>
      <c r="M133" s="480">
        <v>61</v>
      </c>
      <c r="N133" s="550">
        <f t="shared" si="3"/>
        <v>6.248719524687564E-3</v>
      </c>
    </row>
    <row r="134" spans="3:15" ht="15.95" customHeight="1" x14ac:dyDescent="0.2">
      <c r="C134" s="64"/>
      <c r="D134" s="557" t="s">
        <v>253</v>
      </c>
      <c r="E134" s="558"/>
      <c r="F134" s="558"/>
      <c r="G134" s="401"/>
      <c r="H134" s="401"/>
      <c r="I134" s="401"/>
      <c r="J134" s="401"/>
      <c r="K134" s="401"/>
      <c r="L134" s="402"/>
      <c r="M134" s="480">
        <v>12</v>
      </c>
      <c r="N134" s="550">
        <f t="shared" si="3"/>
        <v>1.2292562999385371E-3</v>
      </c>
    </row>
    <row r="135" spans="3:15" ht="15.95" customHeight="1" x14ac:dyDescent="0.2">
      <c r="C135" s="64"/>
      <c r="D135" s="557" t="s">
        <v>254</v>
      </c>
      <c r="E135" s="558"/>
      <c r="F135" s="558"/>
      <c r="G135" s="401"/>
      <c r="H135" s="401"/>
      <c r="I135" s="401"/>
      <c r="J135" s="401"/>
      <c r="K135" s="401"/>
      <c r="L135" s="402"/>
      <c r="M135" s="480">
        <v>7</v>
      </c>
      <c r="N135" s="550">
        <f t="shared" si="3"/>
        <v>7.1706617496414672E-4</v>
      </c>
    </row>
    <row r="136" spans="3:15" ht="15.95" customHeight="1" x14ac:dyDescent="0.2">
      <c r="C136" s="64"/>
      <c r="D136" s="557" t="s">
        <v>255</v>
      </c>
      <c r="E136" s="558"/>
      <c r="F136" s="558"/>
      <c r="G136" s="401"/>
      <c r="H136" s="401"/>
      <c r="I136" s="401"/>
      <c r="J136" s="401"/>
      <c r="K136" s="401"/>
      <c r="L136" s="402"/>
      <c r="M136" s="480">
        <v>92</v>
      </c>
      <c r="N136" s="550">
        <f t="shared" si="3"/>
        <v>9.4242982995287848E-3</v>
      </c>
    </row>
    <row r="137" spans="3:15" ht="15.95" customHeight="1" x14ac:dyDescent="0.2">
      <c r="C137" s="64"/>
      <c r="D137" s="504" t="s">
        <v>256</v>
      </c>
      <c r="E137" s="505"/>
      <c r="F137" s="505"/>
      <c r="G137" s="506"/>
      <c r="H137" s="506"/>
      <c r="I137" s="506"/>
      <c r="J137" s="506"/>
      <c r="K137" s="506"/>
      <c r="L137" s="553"/>
      <c r="M137" s="507">
        <f>SUM(M138:M140)</f>
        <v>111</v>
      </c>
      <c r="N137" s="508">
        <f t="shared" si="3"/>
        <v>1.1370620774431468E-2</v>
      </c>
    </row>
    <row r="138" spans="3:15" ht="15.95" customHeight="1" x14ac:dyDescent="0.2">
      <c r="C138" s="64"/>
      <c r="D138" s="557" t="s">
        <v>257</v>
      </c>
      <c r="E138" s="558"/>
      <c r="F138" s="558"/>
      <c r="G138" s="401"/>
      <c r="H138" s="401"/>
      <c r="I138" s="401"/>
      <c r="J138" s="401"/>
      <c r="K138" s="401"/>
      <c r="L138" s="402"/>
      <c r="M138" s="480">
        <v>0</v>
      </c>
      <c r="N138" s="550">
        <f t="shared" si="3"/>
        <v>0</v>
      </c>
    </row>
    <row r="139" spans="3:15" ht="15.95" customHeight="1" x14ac:dyDescent="0.2">
      <c r="C139" s="64"/>
      <c r="D139" s="557" t="s">
        <v>258</v>
      </c>
      <c r="E139" s="558"/>
      <c r="F139" s="558"/>
      <c r="G139" s="401"/>
      <c r="H139" s="401"/>
      <c r="I139" s="401"/>
      <c r="J139" s="401"/>
      <c r="K139" s="401"/>
      <c r="L139" s="402"/>
      <c r="M139" s="480">
        <v>88</v>
      </c>
      <c r="N139" s="550">
        <f t="shared" si="3"/>
        <v>9.014546199549273E-3</v>
      </c>
    </row>
    <row r="140" spans="3:15" ht="15.95" customHeight="1" x14ac:dyDescent="0.2">
      <c r="C140" s="64"/>
      <c r="D140" s="557" t="s">
        <v>259</v>
      </c>
      <c r="E140" s="558"/>
      <c r="F140" s="558"/>
      <c r="G140" s="401"/>
      <c r="H140" s="401"/>
      <c r="I140" s="401"/>
      <c r="J140" s="401"/>
      <c r="K140" s="401"/>
      <c r="L140" s="402"/>
      <c r="M140" s="480">
        <v>23</v>
      </c>
      <c r="N140" s="550">
        <f t="shared" si="3"/>
        <v>2.3560745748821962E-3</v>
      </c>
    </row>
    <row r="141" spans="3:15" ht="15.95" customHeight="1" x14ac:dyDescent="0.2">
      <c r="C141" s="64"/>
      <c r="D141" s="504" t="s">
        <v>393</v>
      </c>
      <c r="E141" s="505"/>
      <c r="F141" s="560"/>
      <c r="G141" s="561"/>
      <c r="H141" s="561"/>
      <c r="I141" s="561"/>
      <c r="J141" s="561"/>
      <c r="K141" s="506"/>
      <c r="L141" s="553"/>
      <c r="M141" s="507">
        <v>0</v>
      </c>
      <c r="N141" s="508">
        <f t="shared" si="3"/>
        <v>0</v>
      </c>
    </row>
    <row r="142" spans="3:15" ht="15.95" customHeight="1" x14ac:dyDescent="0.2">
      <c r="C142" s="64"/>
      <c r="D142" s="215" t="s">
        <v>260</v>
      </c>
      <c r="E142" s="216"/>
      <c r="F142" s="85"/>
      <c r="G142" s="1"/>
      <c r="H142" s="1"/>
      <c r="I142" s="1"/>
      <c r="J142" s="1"/>
      <c r="K142" s="255"/>
      <c r="L142" s="214"/>
      <c r="M142" s="541">
        <f>1221+661</f>
        <v>1882</v>
      </c>
      <c r="N142" s="542">
        <f t="shared" si="3"/>
        <v>0.19278836304036059</v>
      </c>
    </row>
    <row r="143" spans="3:15" ht="15.95" customHeight="1" x14ac:dyDescent="0.2">
      <c r="D143" s="54"/>
      <c r="E143" s="103"/>
      <c r="F143" s="103"/>
      <c r="G143" s="103"/>
      <c r="H143" s="103"/>
      <c r="I143" s="103"/>
      <c r="J143" s="103"/>
      <c r="K143" s="103"/>
      <c r="L143" s="29" t="s">
        <v>63</v>
      </c>
      <c r="M143" s="37">
        <f>M88+M92+M93+M95+M96+M99+M100+M101+M119+M129+M137+M94+M142+M141</f>
        <v>9762</v>
      </c>
      <c r="N143" s="500">
        <v>1</v>
      </c>
    </row>
    <row r="144" spans="3:15" ht="15.95" customHeight="1" x14ac:dyDescent="0.2">
      <c r="D144" s="324" t="s">
        <v>190</v>
      </c>
      <c r="E144" s="17"/>
      <c r="F144" s="85"/>
    </row>
    <row r="145" spans="4:6" ht="15.95" customHeight="1" x14ac:dyDescent="0.2">
      <c r="D145" s="85"/>
      <c r="E145" s="85"/>
      <c r="F145" s="85"/>
    </row>
    <row r="146" spans="4:6" ht="15.95" customHeight="1" x14ac:dyDescent="0.2">
      <c r="D146" s="85"/>
      <c r="E146" s="85"/>
      <c r="F146" s="85"/>
    </row>
    <row r="147" spans="4:6" ht="15.95" customHeight="1" x14ac:dyDescent="0.2"/>
    <row r="148" spans="4:6" ht="15.95" customHeight="1" x14ac:dyDescent="0.2"/>
    <row r="149" spans="4:6" ht="15.95" customHeight="1" x14ac:dyDescent="0.2"/>
    <row r="150" spans="4:6" ht="15.95" customHeight="1" x14ac:dyDescent="0.2"/>
    <row r="151" spans="4:6" ht="15.95" customHeight="1" x14ac:dyDescent="0.2"/>
    <row r="152" spans="4:6" ht="15.95" customHeight="1" x14ac:dyDescent="0.2"/>
    <row r="153" spans="4:6" ht="15.95" customHeight="1" x14ac:dyDescent="0.2"/>
    <row r="154" spans="4:6" ht="15.95" customHeight="1" x14ac:dyDescent="0.2"/>
    <row r="155" spans="4:6" ht="15.95" customHeight="1" x14ac:dyDescent="0.2"/>
    <row r="156" spans="4:6" ht="15.95" customHeight="1" x14ac:dyDescent="0.2"/>
    <row r="157" spans="4:6" ht="15.95" customHeight="1" x14ac:dyDescent="0.2"/>
    <row r="158" spans="4:6" ht="15.95" customHeight="1" x14ac:dyDescent="0.2"/>
    <row r="159" spans="4:6" ht="15.95" customHeight="1" x14ac:dyDescent="0.2"/>
    <row r="160" spans="4:6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40" min="2" max="16" man="1"/>
    <brk id="82" min="2" max="16" man="1"/>
    <brk id="113" min="2" max="16" man="1"/>
  </rowBreaks>
  <ignoredErrors>
    <ignoredError sqref="M137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B1:P45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" customWidth="1"/>
    <col min="2" max="2" width="5.7109375" style="2" customWidth="1"/>
    <col min="3" max="3" width="4.42578125" style="2" customWidth="1"/>
    <col min="4" max="4" width="22.7109375" style="2" customWidth="1"/>
    <col min="5" max="11" width="9.140625" style="2" customWidth="1"/>
    <col min="12" max="12" width="8.28515625" style="2" customWidth="1"/>
    <col min="13" max="13" width="8.7109375" style="2" customWidth="1"/>
    <col min="14" max="16384" width="9.140625" style="2"/>
  </cols>
  <sheetData>
    <row r="1" spans="2:13" s="9" customFormat="1" ht="15.95" customHeight="1" x14ac:dyDescent="0.2">
      <c r="C1" s="327"/>
      <c r="D1" s="327"/>
      <c r="E1" s="327"/>
      <c r="F1" s="327"/>
      <c r="G1" s="327"/>
      <c r="H1" s="327"/>
      <c r="I1" s="327"/>
      <c r="J1" s="327"/>
    </row>
    <row r="2" spans="2:13" s="9" customFormat="1" ht="12" customHeight="1" x14ac:dyDescent="0.2">
      <c r="C2" s="7"/>
      <c r="D2" s="7"/>
      <c r="E2" s="7"/>
      <c r="F2" s="328"/>
      <c r="G2" s="7"/>
      <c r="H2" s="7"/>
      <c r="I2" s="328"/>
      <c r="J2" s="7"/>
      <c r="K2" s="7"/>
      <c r="L2" s="328"/>
      <c r="M2" s="328"/>
    </row>
    <row r="3" spans="2:13" s="9" customFormat="1" ht="12" customHeight="1" x14ac:dyDescent="0.2">
      <c r="C3" s="7"/>
      <c r="D3" s="7"/>
      <c r="E3" s="7"/>
      <c r="F3" s="328"/>
      <c r="G3" s="7"/>
      <c r="H3" s="7"/>
      <c r="I3" s="328"/>
      <c r="J3" s="7"/>
      <c r="K3" s="7"/>
      <c r="L3" s="328"/>
      <c r="M3" s="328"/>
    </row>
    <row r="4" spans="2:13" s="9" customFormat="1" ht="12" customHeight="1" x14ac:dyDescent="0.2">
      <c r="C4" s="7"/>
      <c r="D4" s="7"/>
      <c r="E4" s="7"/>
      <c r="F4" s="328"/>
      <c r="G4" s="7"/>
      <c r="H4" s="7"/>
      <c r="I4" s="328"/>
      <c r="J4" s="7"/>
      <c r="K4" s="7"/>
      <c r="L4" s="328"/>
      <c r="M4" s="328"/>
    </row>
    <row r="5" spans="2:13" ht="24" customHeight="1" x14ac:dyDescent="0.2"/>
    <row r="6" spans="2:13" ht="18" customHeight="1" x14ac:dyDescent="0.2">
      <c r="C6" s="297" t="s">
        <v>38</v>
      </c>
      <c r="D6" s="8"/>
    </row>
    <row r="7" spans="2:13" ht="18" customHeight="1" x14ac:dyDescent="0.2">
      <c r="C7" s="298" t="s">
        <v>261</v>
      </c>
      <c r="D7" s="10"/>
    </row>
    <row r="8" spans="2:13" ht="15.95" customHeight="1" x14ac:dyDescent="0.2">
      <c r="C8" s="10"/>
      <c r="D8" s="10"/>
    </row>
    <row r="9" spans="2:13" ht="15.95" customHeight="1" x14ac:dyDescent="0.2">
      <c r="C9" s="4" t="s">
        <v>55</v>
      </c>
      <c r="D9" s="4"/>
    </row>
    <row r="10" spans="2:13" ht="6.95" customHeight="1" x14ac:dyDescent="0.2">
      <c r="C10" s="4"/>
      <c r="D10" s="4"/>
    </row>
    <row r="11" spans="2:13" ht="15.95" customHeight="1" x14ac:dyDescent="0.2">
      <c r="B11" s="64"/>
    </row>
    <row r="12" spans="2:13" ht="15.95" customHeight="1" x14ac:dyDescent="0.2"/>
    <row r="13" spans="2:13" ht="6.95" customHeight="1" x14ac:dyDescent="0.2"/>
    <row r="14" spans="2:13" ht="18" customHeight="1" x14ac:dyDescent="0.2">
      <c r="D14" s="30"/>
      <c r="E14" s="15" t="s">
        <v>262</v>
      </c>
      <c r="F14" s="14"/>
      <c r="G14" s="15"/>
      <c r="H14" s="595" t="s">
        <v>189</v>
      </c>
      <c r="I14" s="593"/>
      <c r="J14" s="594"/>
      <c r="K14" s="593" t="s">
        <v>178</v>
      </c>
      <c r="L14" s="593"/>
      <c r="M14" s="594"/>
    </row>
    <row r="15" spans="2:13" ht="18" customHeight="1" x14ac:dyDescent="0.2">
      <c r="D15" s="25"/>
      <c r="E15" s="16" t="s">
        <v>263</v>
      </c>
      <c r="F15" s="16" t="s">
        <v>264</v>
      </c>
      <c r="G15" s="80" t="s">
        <v>178</v>
      </c>
      <c r="H15" s="16" t="s">
        <v>263</v>
      </c>
      <c r="I15" s="16" t="s">
        <v>264</v>
      </c>
      <c r="J15" s="80" t="s">
        <v>178</v>
      </c>
      <c r="K15" s="16" t="s">
        <v>263</v>
      </c>
      <c r="L15" s="16" t="s">
        <v>264</v>
      </c>
      <c r="M15" s="80" t="s">
        <v>178</v>
      </c>
    </row>
    <row r="16" spans="2:13" ht="15.95" customHeight="1" x14ac:dyDescent="0.2">
      <c r="B16" s="74"/>
      <c r="D16" s="435" t="s">
        <v>6</v>
      </c>
      <c r="E16" s="89">
        <v>4</v>
      </c>
      <c r="F16" s="89">
        <v>2</v>
      </c>
      <c r="G16" s="436">
        <f>E16+F16</f>
        <v>6</v>
      </c>
      <c r="H16" s="89">
        <v>2</v>
      </c>
      <c r="I16" s="89">
        <v>0</v>
      </c>
      <c r="J16" s="436">
        <f>H16+I16</f>
        <v>2</v>
      </c>
      <c r="K16" s="437">
        <f>E16+H16</f>
        <v>6</v>
      </c>
      <c r="L16" s="437">
        <f>F16+I16</f>
        <v>2</v>
      </c>
      <c r="M16" s="438">
        <f>K16+L16</f>
        <v>8</v>
      </c>
    </row>
    <row r="17" spans="4:16" ht="15.95" customHeight="1" x14ac:dyDescent="0.2">
      <c r="D17" s="442" t="s">
        <v>14</v>
      </c>
      <c r="E17" s="443">
        <v>9</v>
      </c>
      <c r="F17" s="443">
        <v>5</v>
      </c>
      <c r="G17" s="444">
        <f>E17+F17</f>
        <v>14</v>
      </c>
      <c r="H17" s="443">
        <v>5</v>
      </c>
      <c r="I17" s="443">
        <v>0</v>
      </c>
      <c r="J17" s="444">
        <f>H17+I17</f>
        <v>5</v>
      </c>
      <c r="K17" s="445">
        <f>E17+H17</f>
        <v>14</v>
      </c>
      <c r="L17" s="445">
        <f>F17+I17</f>
        <v>5</v>
      </c>
      <c r="M17" s="446">
        <f>K17+L17</f>
        <v>19</v>
      </c>
    </row>
    <row r="18" spans="4:16" ht="15.95" customHeight="1" x14ac:dyDescent="0.2">
      <c r="D18" s="447" t="s">
        <v>7</v>
      </c>
      <c r="E18" s="392">
        <v>112</v>
      </c>
      <c r="F18" s="392">
        <v>29</v>
      </c>
      <c r="G18" s="444">
        <f>E18+F18</f>
        <v>141</v>
      </c>
      <c r="H18" s="392">
        <v>12</v>
      </c>
      <c r="I18" s="392">
        <v>5</v>
      </c>
      <c r="J18" s="444">
        <f t="shared" ref="J18:J25" si="0">H18+I18</f>
        <v>17</v>
      </c>
      <c r="K18" s="445">
        <f t="shared" ref="K18:L25" si="1">E18+H18</f>
        <v>124</v>
      </c>
      <c r="L18" s="445">
        <f t="shared" si="1"/>
        <v>34</v>
      </c>
      <c r="M18" s="446">
        <f t="shared" ref="M18:M25" si="2">K18+L18</f>
        <v>158</v>
      </c>
    </row>
    <row r="19" spans="4:16" ht="15.95" customHeight="1" x14ac:dyDescent="0.2">
      <c r="D19" s="447" t="s">
        <v>8</v>
      </c>
      <c r="E19" s="392">
        <v>243</v>
      </c>
      <c r="F19" s="392">
        <v>151</v>
      </c>
      <c r="G19" s="444">
        <f>E19+F19</f>
        <v>394</v>
      </c>
      <c r="H19" s="392">
        <v>30</v>
      </c>
      <c r="I19" s="392">
        <v>21</v>
      </c>
      <c r="J19" s="444">
        <f t="shared" si="0"/>
        <v>51</v>
      </c>
      <c r="K19" s="445">
        <f t="shared" si="1"/>
        <v>273</v>
      </c>
      <c r="L19" s="445">
        <f t="shared" si="1"/>
        <v>172</v>
      </c>
      <c r="M19" s="446">
        <f t="shared" si="2"/>
        <v>445</v>
      </c>
      <c r="P19" s="64"/>
    </row>
    <row r="20" spans="4:16" ht="15.95" customHeight="1" x14ac:dyDescent="0.2">
      <c r="D20" s="447" t="s">
        <v>9</v>
      </c>
      <c r="E20" s="392">
        <v>299</v>
      </c>
      <c r="F20" s="392">
        <v>348</v>
      </c>
      <c r="G20" s="444">
        <f t="shared" ref="G20:G25" si="3">E20+F20</f>
        <v>647</v>
      </c>
      <c r="H20" s="392">
        <v>26</v>
      </c>
      <c r="I20" s="392">
        <v>25</v>
      </c>
      <c r="J20" s="444">
        <f t="shared" si="0"/>
        <v>51</v>
      </c>
      <c r="K20" s="445">
        <f t="shared" si="1"/>
        <v>325</v>
      </c>
      <c r="L20" s="445">
        <f t="shared" si="1"/>
        <v>373</v>
      </c>
      <c r="M20" s="446">
        <f t="shared" si="2"/>
        <v>698</v>
      </c>
    </row>
    <row r="21" spans="4:16" ht="15.95" customHeight="1" x14ac:dyDescent="0.2">
      <c r="D21" s="447" t="s">
        <v>10</v>
      </c>
      <c r="E21" s="392">
        <v>368</v>
      </c>
      <c r="F21" s="392">
        <v>291</v>
      </c>
      <c r="G21" s="444">
        <f t="shared" si="3"/>
        <v>659</v>
      </c>
      <c r="H21" s="392">
        <v>44</v>
      </c>
      <c r="I21" s="392">
        <v>17</v>
      </c>
      <c r="J21" s="444">
        <f t="shared" si="0"/>
        <v>61</v>
      </c>
      <c r="K21" s="445">
        <f t="shared" si="1"/>
        <v>412</v>
      </c>
      <c r="L21" s="445">
        <f t="shared" si="1"/>
        <v>308</v>
      </c>
      <c r="M21" s="446">
        <f t="shared" si="2"/>
        <v>720</v>
      </c>
    </row>
    <row r="22" spans="4:16" ht="15.95" customHeight="1" x14ac:dyDescent="0.2">
      <c r="D22" s="447" t="s">
        <v>11</v>
      </c>
      <c r="E22" s="392">
        <v>308</v>
      </c>
      <c r="F22" s="392">
        <v>100</v>
      </c>
      <c r="G22" s="444">
        <f t="shared" si="3"/>
        <v>408</v>
      </c>
      <c r="H22" s="392">
        <v>33</v>
      </c>
      <c r="I22" s="392">
        <v>4</v>
      </c>
      <c r="J22" s="444">
        <f t="shared" si="0"/>
        <v>37</v>
      </c>
      <c r="K22" s="445">
        <f t="shared" si="1"/>
        <v>341</v>
      </c>
      <c r="L22" s="445">
        <f t="shared" si="1"/>
        <v>104</v>
      </c>
      <c r="M22" s="446">
        <f t="shared" si="2"/>
        <v>445</v>
      </c>
    </row>
    <row r="23" spans="4:16" ht="15.95" customHeight="1" x14ac:dyDescent="0.2">
      <c r="D23" s="447" t="s">
        <v>12</v>
      </c>
      <c r="E23" s="392">
        <v>113</v>
      </c>
      <c r="F23" s="392">
        <v>16</v>
      </c>
      <c r="G23" s="444">
        <f t="shared" si="3"/>
        <v>129</v>
      </c>
      <c r="H23" s="392">
        <v>22</v>
      </c>
      <c r="I23" s="392">
        <v>1</v>
      </c>
      <c r="J23" s="444">
        <f t="shared" si="0"/>
        <v>23</v>
      </c>
      <c r="K23" s="445">
        <f t="shared" si="1"/>
        <v>135</v>
      </c>
      <c r="L23" s="445">
        <f t="shared" si="1"/>
        <v>17</v>
      </c>
      <c r="M23" s="446">
        <f t="shared" si="2"/>
        <v>152</v>
      </c>
    </row>
    <row r="24" spans="4:16" ht="15.95" customHeight="1" x14ac:dyDescent="0.2">
      <c r="D24" s="447" t="s">
        <v>13</v>
      </c>
      <c r="E24" s="392">
        <v>104</v>
      </c>
      <c r="F24" s="392">
        <v>3</v>
      </c>
      <c r="G24" s="444">
        <f t="shared" si="3"/>
        <v>107</v>
      </c>
      <c r="H24" s="392">
        <v>26</v>
      </c>
      <c r="I24" s="392">
        <v>2</v>
      </c>
      <c r="J24" s="444">
        <f t="shared" si="0"/>
        <v>28</v>
      </c>
      <c r="K24" s="445">
        <f t="shared" si="1"/>
        <v>130</v>
      </c>
      <c r="L24" s="445">
        <f t="shared" si="1"/>
        <v>5</v>
      </c>
      <c r="M24" s="446">
        <f t="shared" si="2"/>
        <v>135</v>
      </c>
    </row>
    <row r="25" spans="4:16" ht="15.95" customHeight="1" x14ac:dyDescent="0.2">
      <c r="D25" s="95" t="s">
        <v>410</v>
      </c>
      <c r="E25" s="19">
        <v>0</v>
      </c>
      <c r="F25" s="19">
        <v>0</v>
      </c>
      <c r="G25" s="439">
        <f t="shared" si="3"/>
        <v>0</v>
      </c>
      <c r="H25" s="19">
        <v>0</v>
      </c>
      <c r="I25" s="19">
        <v>0</v>
      </c>
      <c r="J25" s="439">
        <f t="shared" si="0"/>
        <v>0</v>
      </c>
      <c r="K25" s="440">
        <f t="shared" si="1"/>
        <v>0</v>
      </c>
      <c r="L25" s="440">
        <f t="shared" si="1"/>
        <v>0</v>
      </c>
      <c r="M25" s="441">
        <f t="shared" si="2"/>
        <v>0</v>
      </c>
    </row>
    <row r="26" spans="4:16" ht="15.95" customHeight="1" x14ac:dyDescent="0.2">
      <c r="D26" s="27" t="s">
        <v>178</v>
      </c>
      <c r="E26" s="22">
        <f>SUM(E16:E25)</f>
        <v>1560</v>
      </c>
      <c r="F26" s="22">
        <f>SUM(F16:F25)</f>
        <v>945</v>
      </c>
      <c r="G26" s="81">
        <f t="shared" ref="G26:M26" si="4">SUM(G16:G25)</f>
        <v>2505</v>
      </c>
      <c r="H26" s="22">
        <f t="shared" si="4"/>
        <v>200</v>
      </c>
      <c r="I26" s="22">
        <f t="shared" si="4"/>
        <v>75</v>
      </c>
      <c r="J26" s="81">
        <f>H26+I26</f>
        <v>275</v>
      </c>
      <c r="K26" s="22">
        <f t="shared" si="4"/>
        <v>1760</v>
      </c>
      <c r="L26" s="22">
        <f t="shared" si="4"/>
        <v>1020</v>
      </c>
      <c r="M26" s="81">
        <f t="shared" si="4"/>
        <v>2780</v>
      </c>
    </row>
    <row r="27" spans="4:16" ht="15.95" customHeight="1" x14ac:dyDescent="0.2">
      <c r="D27" s="32" t="s">
        <v>265</v>
      </c>
    </row>
    <row r="28" spans="4:16" ht="15.95" customHeight="1" x14ac:dyDescent="0.2"/>
    <row r="29" spans="4:16" ht="15.95" customHeight="1" x14ac:dyDescent="0.2"/>
    <row r="30" spans="4:16" ht="15.95" customHeight="1" x14ac:dyDescent="0.2"/>
    <row r="31" spans="4:16" ht="15.95" customHeight="1" x14ac:dyDescent="0.2"/>
    <row r="32" spans="4:16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</sheetData>
  <mergeCells count="2">
    <mergeCell ref="K14:M14"/>
    <mergeCell ref="H14:J14"/>
  </mergeCells>
  <phoneticPr fontId="0" type="noConversion"/>
  <pageMargins left="0.39370078740157483" right="0.6692913385826772" top="0.6692913385826772" bottom="0.47244094488188981" header="0" footer="0"/>
  <pageSetup paperSize="9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P289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" customWidth="1"/>
    <col min="2" max="2" width="5.7109375" style="2" customWidth="1"/>
    <col min="3" max="3" width="4.42578125" style="2" customWidth="1"/>
    <col min="4" max="4" width="28.42578125" style="2" customWidth="1"/>
    <col min="5" max="7" width="9.7109375" style="2" customWidth="1"/>
    <col min="8" max="10" width="9.140625" style="2" customWidth="1"/>
    <col min="11" max="11" width="5.28515625" style="2" customWidth="1"/>
    <col min="12" max="12" width="8.28515625" style="2" customWidth="1"/>
    <col min="13" max="13" width="8.7109375" style="2" customWidth="1"/>
    <col min="14" max="16384" width="9.140625" style="2"/>
  </cols>
  <sheetData>
    <row r="1" spans="2:13" s="9" customFormat="1" ht="15.95" customHeight="1" x14ac:dyDescent="0.2">
      <c r="C1" s="327"/>
      <c r="D1" s="327"/>
      <c r="E1" s="327"/>
      <c r="F1" s="327"/>
      <c r="G1" s="327"/>
      <c r="H1" s="327"/>
      <c r="I1" s="327"/>
      <c r="J1" s="327"/>
    </row>
    <row r="2" spans="2:13" s="9" customFormat="1" ht="12" customHeight="1" x14ac:dyDescent="0.2">
      <c r="C2" s="7"/>
      <c r="D2" s="7"/>
      <c r="E2" s="7"/>
      <c r="F2" s="328"/>
      <c r="G2" s="7"/>
      <c r="H2" s="7"/>
      <c r="I2" s="328"/>
      <c r="J2" s="7"/>
      <c r="K2" s="7"/>
      <c r="L2" s="328"/>
      <c r="M2" s="328"/>
    </row>
    <row r="3" spans="2:13" s="9" customFormat="1" ht="12" customHeight="1" x14ac:dyDescent="0.2">
      <c r="C3" s="7"/>
      <c r="D3" s="7"/>
      <c r="E3" s="7"/>
      <c r="F3" s="328"/>
      <c r="G3" s="7"/>
      <c r="H3" s="7"/>
      <c r="I3" s="328"/>
      <c r="J3" s="7"/>
      <c r="K3" s="7"/>
      <c r="L3" s="328"/>
      <c r="M3" s="328"/>
    </row>
    <row r="4" spans="2:13" s="9" customFormat="1" ht="12" customHeight="1" x14ac:dyDescent="0.2">
      <c r="C4" s="7"/>
      <c r="D4" s="7"/>
      <c r="E4" s="7"/>
      <c r="F4" s="328"/>
      <c r="G4" s="7"/>
      <c r="H4" s="7"/>
      <c r="I4" s="328"/>
      <c r="J4" s="7"/>
      <c r="K4" s="7"/>
      <c r="L4" s="328"/>
      <c r="M4" s="328"/>
    </row>
    <row r="5" spans="2:13" ht="24" customHeight="1" x14ac:dyDescent="0.2"/>
    <row r="6" spans="2:13" ht="18" customHeight="1" x14ac:dyDescent="0.2">
      <c r="C6" s="8" t="s">
        <v>38</v>
      </c>
      <c r="D6" s="8"/>
    </row>
    <row r="7" spans="2:13" ht="18" customHeight="1" x14ac:dyDescent="0.2">
      <c r="C7" s="10" t="s">
        <v>261</v>
      </c>
      <c r="D7" s="10"/>
    </row>
    <row r="8" spans="2:13" ht="15.95" customHeight="1" x14ac:dyDescent="0.2">
      <c r="C8" s="10"/>
      <c r="D8" s="10"/>
    </row>
    <row r="9" spans="2:13" ht="15.95" customHeight="1" x14ac:dyDescent="0.2">
      <c r="C9" s="4" t="s">
        <v>57</v>
      </c>
    </row>
    <row r="10" spans="2:13" ht="6.95" customHeight="1" x14ac:dyDescent="0.2">
      <c r="C10" s="4"/>
    </row>
    <row r="11" spans="2:13" ht="15.95" customHeight="1" x14ac:dyDescent="0.2">
      <c r="B11" s="64"/>
    </row>
    <row r="12" spans="2:13" ht="15.95" customHeight="1" x14ac:dyDescent="0.2"/>
    <row r="13" spans="2:13" ht="6.95" customHeight="1" x14ac:dyDescent="0.2"/>
    <row r="14" spans="2:13" ht="18" customHeight="1" x14ac:dyDescent="0.2">
      <c r="B14" s="64"/>
      <c r="D14" s="33" t="s">
        <v>266</v>
      </c>
      <c r="E14" s="33" t="s">
        <v>267</v>
      </c>
      <c r="F14" s="33" t="s">
        <v>189</v>
      </c>
      <c r="G14" s="33" t="s">
        <v>178</v>
      </c>
    </row>
    <row r="15" spans="2:13" ht="15.95" customHeight="1" x14ac:dyDescent="0.2">
      <c r="B15" s="64"/>
      <c r="D15" s="93" t="s">
        <v>197</v>
      </c>
      <c r="E15" s="96">
        <v>2234</v>
      </c>
      <c r="F15" s="96">
        <v>136</v>
      </c>
      <c r="G15" s="97">
        <f t="shared" ref="G15:G20" si="0">E15+F15</f>
        <v>2370</v>
      </c>
    </row>
    <row r="16" spans="2:13" ht="15.95" customHeight="1" x14ac:dyDescent="0.2">
      <c r="B16" s="64"/>
      <c r="D16" s="480" t="s">
        <v>198</v>
      </c>
      <c r="E16" s="496">
        <v>147</v>
      </c>
      <c r="F16" s="497">
        <v>119</v>
      </c>
      <c r="G16" s="498">
        <f t="shared" si="0"/>
        <v>266</v>
      </c>
      <c r="I16" s="64"/>
    </row>
    <row r="17" spans="2:11" ht="15.95" customHeight="1" x14ac:dyDescent="0.2">
      <c r="B17" s="64"/>
      <c r="D17" s="480" t="s">
        <v>268</v>
      </c>
      <c r="E17" s="496">
        <v>106</v>
      </c>
      <c r="F17" s="497">
        <v>8</v>
      </c>
      <c r="G17" s="498">
        <f t="shared" si="0"/>
        <v>114</v>
      </c>
      <c r="I17" s="64"/>
    </row>
    <row r="18" spans="2:11" ht="15.95" customHeight="1" x14ac:dyDescent="0.2">
      <c r="B18" s="64"/>
      <c r="D18" s="480" t="s">
        <v>269</v>
      </c>
      <c r="E18" s="496">
        <v>15</v>
      </c>
      <c r="F18" s="497">
        <v>6</v>
      </c>
      <c r="G18" s="498">
        <f t="shared" si="0"/>
        <v>21</v>
      </c>
      <c r="I18" s="64"/>
    </row>
    <row r="19" spans="2:11" ht="15.95" customHeight="1" x14ac:dyDescent="0.2">
      <c r="B19" s="64"/>
      <c r="D19" s="480" t="s">
        <v>412</v>
      </c>
      <c r="E19" s="496">
        <v>0</v>
      </c>
      <c r="F19" s="497">
        <v>2</v>
      </c>
      <c r="G19" s="498">
        <f t="shared" si="0"/>
        <v>2</v>
      </c>
      <c r="I19" s="64"/>
    </row>
    <row r="20" spans="2:11" ht="15.95" customHeight="1" x14ac:dyDescent="0.2">
      <c r="B20" s="64"/>
      <c r="D20" s="24" t="s">
        <v>270</v>
      </c>
      <c r="E20" s="72">
        <v>3</v>
      </c>
      <c r="F20" s="72">
        <v>4</v>
      </c>
      <c r="G20" s="70">
        <f t="shared" si="0"/>
        <v>7</v>
      </c>
    </row>
    <row r="21" spans="2:11" ht="15.95" customHeight="1" x14ac:dyDescent="0.2">
      <c r="B21" s="64"/>
      <c r="D21" s="27" t="s">
        <v>63</v>
      </c>
      <c r="E21" s="22">
        <f>SUM(E15:E20)</f>
        <v>2505</v>
      </c>
      <c r="F21" s="22">
        <f>SUM(F15:F20)</f>
        <v>275</v>
      </c>
      <c r="G21" s="22">
        <f t="shared" ref="G21" si="1">E21+F21</f>
        <v>2780</v>
      </c>
    </row>
    <row r="22" spans="2:11" ht="15.95" customHeight="1" x14ac:dyDescent="0.2">
      <c r="D22" s="32" t="s">
        <v>265</v>
      </c>
    </row>
    <row r="23" spans="2:11" ht="15.95" customHeight="1" x14ac:dyDescent="0.2"/>
    <row r="24" spans="2:11" ht="15.95" customHeight="1" x14ac:dyDescent="0.2"/>
    <row r="25" spans="2:11" ht="15.95" customHeight="1" x14ac:dyDescent="0.2">
      <c r="B25" s="64"/>
    </row>
    <row r="26" spans="2:11" ht="15.95" customHeight="1" x14ac:dyDescent="0.2"/>
    <row r="27" spans="2:11" ht="6.95" customHeight="1" x14ac:dyDescent="0.2"/>
    <row r="28" spans="2:11" ht="18" customHeight="1" x14ac:dyDescent="0.2">
      <c r="D28" s="34"/>
      <c r="E28" s="33" t="s">
        <v>272</v>
      </c>
      <c r="F28" s="33" t="s">
        <v>168</v>
      </c>
      <c r="G28" s="33" t="s">
        <v>189</v>
      </c>
      <c r="H28" s="33" t="s">
        <v>169</v>
      </c>
      <c r="I28" s="33" t="s">
        <v>178</v>
      </c>
    </row>
    <row r="29" spans="2:11" ht="15.95" customHeight="1" x14ac:dyDescent="0.2">
      <c r="B29" s="64"/>
      <c r="D29" s="31" t="s">
        <v>271</v>
      </c>
      <c r="E29" s="20">
        <v>2381</v>
      </c>
      <c r="F29" s="20">
        <v>124</v>
      </c>
      <c r="G29" s="20">
        <v>253</v>
      </c>
      <c r="H29" s="20">
        <v>22</v>
      </c>
      <c r="I29" s="21">
        <f>E29+F29+G29+H29</f>
        <v>2780</v>
      </c>
      <c r="K29" s="64"/>
    </row>
    <row r="30" spans="2:11" ht="15.95" customHeight="1" x14ac:dyDescent="0.2">
      <c r="D30" s="32" t="s">
        <v>265</v>
      </c>
    </row>
    <row r="31" spans="2:11" ht="15.95" customHeight="1" x14ac:dyDescent="0.2"/>
    <row r="32" spans="2:11" ht="15.95" customHeight="1" x14ac:dyDescent="0.2"/>
    <row r="33" spans="2:9" ht="15.95" customHeight="1" x14ac:dyDescent="0.2"/>
    <row r="34" spans="2:9" ht="15.95" customHeight="1" x14ac:dyDescent="0.2"/>
    <row r="35" spans="2:9" ht="6.95" customHeight="1" x14ac:dyDescent="0.2"/>
    <row r="36" spans="2:9" ht="18" customHeight="1" x14ac:dyDescent="0.2">
      <c r="D36" s="33" t="s">
        <v>273</v>
      </c>
      <c r="E36" s="33" t="s">
        <v>267</v>
      </c>
      <c r="F36" s="33" t="s">
        <v>189</v>
      </c>
      <c r="G36" s="33" t="s">
        <v>178</v>
      </c>
    </row>
    <row r="37" spans="2:9" ht="15.95" customHeight="1" x14ac:dyDescent="0.2">
      <c r="B37" s="64"/>
      <c r="D37" s="93" t="s">
        <v>274</v>
      </c>
      <c r="E37" s="96">
        <v>0</v>
      </c>
      <c r="F37" s="96">
        <v>0</v>
      </c>
      <c r="G37" s="97">
        <f>E37+F37</f>
        <v>0</v>
      </c>
    </row>
    <row r="38" spans="2:9" ht="15.95" customHeight="1" x14ac:dyDescent="0.2">
      <c r="D38" s="480" t="s">
        <v>275</v>
      </c>
      <c r="E38" s="496">
        <v>1</v>
      </c>
      <c r="F38" s="496">
        <v>0</v>
      </c>
      <c r="G38" s="498">
        <f>E38+F38</f>
        <v>1</v>
      </c>
    </row>
    <row r="39" spans="2:9" ht="15.95" customHeight="1" x14ac:dyDescent="0.2">
      <c r="D39" s="480" t="s">
        <v>15</v>
      </c>
      <c r="E39" s="496">
        <v>873</v>
      </c>
      <c r="F39" s="496">
        <v>101</v>
      </c>
      <c r="G39" s="498">
        <f t="shared" ref="G39:G44" si="2">E39+F39</f>
        <v>974</v>
      </c>
    </row>
    <row r="40" spans="2:9" ht="15.95" customHeight="1" x14ac:dyDescent="0.2">
      <c r="D40" s="480" t="s">
        <v>276</v>
      </c>
      <c r="E40" s="496">
        <v>233</v>
      </c>
      <c r="F40" s="496">
        <v>24</v>
      </c>
      <c r="G40" s="498">
        <f t="shared" si="2"/>
        <v>257</v>
      </c>
    </row>
    <row r="41" spans="2:9" ht="15.95" customHeight="1" x14ac:dyDescent="0.2">
      <c r="D41" s="480" t="s">
        <v>277</v>
      </c>
      <c r="E41" s="496">
        <v>1396</v>
      </c>
      <c r="F41" s="496">
        <v>150</v>
      </c>
      <c r="G41" s="498">
        <f t="shared" si="2"/>
        <v>1546</v>
      </c>
    </row>
    <row r="42" spans="2:9" ht="15.95" customHeight="1" x14ac:dyDescent="0.2">
      <c r="D42" s="480" t="s">
        <v>278</v>
      </c>
      <c r="E42" s="496">
        <v>0</v>
      </c>
      <c r="F42" s="496">
        <v>0</v>
      </c>
      <c r="G42" s="498">
        <f t="shared" si="2"/>
        <v>0</v>
      </c>
      <c r="I42" s="64"/>
    </row>
    <row r="43" spans="2:9" ht="15.95" customHeight="1" x14ac:dyDescent="0.2">
      <c r="D43" s="480" t="s">
        <v>279</v>
      </c>
      <c r="E43" s="496">
        <v>0</v>
      </c>
      <c r="F43" s="496">
        <v>0</v>
      </c>
      <c r="G43" s="498">
        <f t="shared" si="2"/>
        <v>0</v>
      </c>
    </row>
    <row r="44" spans="2:9" ht="15.95" customHeight="1" x14ac:dyDescent="0.2">
      <c r="D44" s="24" t="s">
        <v>114</v>
      </c>
      <c r="E44" s="72">
        <v>2</v>
      </c>
      <c r="F44" s="71">
        <v>0</v>
      </c>
      <c r="G44" s="494">
        <f t="shared" si="2"/>
        <v>2</v>
      </c>
    </row>
    <row r="45" spans="2:9" ht="15.95" customHeight="1" x14ac:dyDescent="0.2">
      <c r="D45" s="27" t="s">
        <v>63</v>
      </c>
      <c r="E45" s="73">
        <f>SUM(E37:E44)</f>
        <v>2505</v>
      </c>
      <c r="F45" s="73">
        <f>SUM(F37:F44)</f>
        <v>275</v>
      </c>
      <c r="G45" s="73">
        <f>SUM(G37:G44)</f>
        <v>2780</v>
      </c>
    </row>
    <row r="46" spans="2:9" ht="15.95" customHeight="1" x14ac:dyDescent="0.2">
      <c r="D46" s="32" t="s">
        <v>265</v>
      </c>
    </row>
    <row r="47" spans="2:9" ht="15.95" customHeight="1" x14ac:dyDescent="0.2"/>
    <row r="48" spans="2:9" ht="15.95" customHeight="1" x14ac:dyDescent="0.2"/>
    <row r="49" spans="2:9" ht="15.95" customHeight="1" x14ac:dyDescent="0.2">
      <c r="B49" s="64"/>
      <c r="C49" s="4" t="s">
        <v>57</v>
      </c>
    </row>
    <row r="50" spans="2:9" ht="6.95" customHeight="1" x14ac:dyDescent="0.2">
      <c r="C50" s="4"/>
    </row>
    <row r="51" spans="2:9" ht="15.95" customHeight="1" x14ac:dyDescent="0.2">
      <c r="B51" s="64"/>
    </row>
    <row r="52" spans="2:9" ht="15.95" customHeight="1" x14ac:dyDescent="0.2"/>
    <row r="53" spans="2:9" ht="6.95" customHeight="1" x14ac:dyDescent="0.2"/>
    <row r="54" spans="2:9" ht="18" customHeight="1" x14ac:dyDescent="0.2">
      <c r="B54" s="64"/>
      <c r="D54" s="33" t="s">
        <v>280</v>
      </c>
      <c r="E54" s="33" t="s">
        <v>267</v>
      </c>
      <c r="F54" s="33" t="s">
        <v>189</v>
      </c>
      <c r="G54" s="33" t="s">
        <v>178</v>
      </c>
    </row>
    <row r="55" spans="2:9" ht="24" x14ac:dyDescent="0.2">
      <c r="B55" s="64"/>
      <c r="D55" s="98" t="s">
        <v>281</v>
      </c>
      <c r="E55" s="89">
        <v>2139</v>
      </c>
      <c r="F55" s="89">
        <v>228</v>
      </c>
      <c r="G55" s="92">
        <f>E55+F55</f>
        <v>2367</v>
      </c>
    </row>
    <row r="56" spans="2:9" ht="15.95" customHeight="1" x14ac:dyDescent="0.2">
      <c r="D56" s="423" t="s">
        <v>282</v>
      </c>
      <c r="E56" s="492">
        <v>2439</v>
      </c>
      <c r="F56" s="492">
        <v>268</v>
      </c>
      <c r="G56" s="493">
        <f>E56+F56</f>
        <v>2707</v>
      </c>
      <c r="I56" s="64"/>
    </row>
    <row r="57" spans="2:9" ht="15.95" customHeight="1" x14ac:dyDescent="0.2">
      <c r="D57" s="27" t="s">
        <v>63</v>
      </c>
      <c r="E57" s="22">
        <f>E55+E56</f>
        <v>4578</v>
      </c>
      <c r="F57" s="22">
        <f>F55+F56</f>
        <v>496</v>
      </c>
      <c r="G57" s="22">
        <f>G55+G56</f>
        <v>5074</v>
      </c>
    </row>
    <row r="58" spans="2:9" ht="15.95" customHeight="1" x14ac:dyDescent="0.2">
      <c r="D58" s="69" t="s">
        <v>283</v>
      </c>
      <c r="E58" s="68"/>
      <c r="F58" s="68"/>
      <c r="G58" s="68"/>
    </row>
    <row r="59" spans="2:9" ht="15.95" customHeight="1" x14ac:dyDescent="0.2">
      <c r="D59" s="32" t="s">
        <v>265</v>
      </c>
    </row>
    <row r="60" spans="2:9" ht="15.95" customHeight="1" x14ac:dyDescent="0.2"/>
    <row r="61" spans="2:9" ht="15.95" customHeight="1" x14ac:dyDescent="0.2"/>
    <row r="62" spans="2:9" ht="15.95" customHeight="1" x14ac:dyDescent="0.2">
      <c r="B62" s="64"/>
    </row>
    <row r="63" spans="2:9" ht="15.95" customHeight="1" x14ac:dyDescent="0.2"/>
    <row r="64" spans="2:9" ht="6.95" customHeight="1" x14ac:dyDescent="0.2"/>
    <row r="65" spans="2:16" ht="18" customHeight="1" x14ac:dyDescent="0.2">
      <c r="B65" s="64"/>
      <c r="D65" s="33" t="s">
        <v>284</v>
      </c>
      <c r="E65" s="33" t="s">
        <v>267</v>
      </c>
      <c r="F65" s="33" t="s">
        <v>189</v>
      </c>
      <c r="G65" s="33" t="s">
        <v>178</v>
      </c>
    </row>
    <row r="66" spans="2:16" ht="15.95" customHeight="1" x14ac:dyDescent="0.2">
      <c r="D66" s="93" t="s">
        <v>3</v>
      </c>
      <c r="E66" s="89">
        <v>58</v>
      </c>
      <c r="F66" s="89">
        <v>8</v>
      </c>
      <c r="G66" s="92">
        <f t="shared" ref="G66:G71" si="3">E66+F66</f>
        <v>66</v>
      </c>
    </row>
    <row r="67" spans="2:16" ht="15.95" customHeight="1" x14ac:dyDescent="0.2">
      <c r="D67" s="480" t="s">
        <v>2</v>
      </c>
      <c r="E67" s="392">
        <v>716</v>
      </c>
      <c r="F67" s="392">
        <v>88</v>
      </c>
      <c r="G67" s="417">
        <f t="shared" si="3"/>
        <v>804</v>
      </c>
    </row>
    <row r="68" spans="2:16" ht="15.95" customHeight="1" x14ac:dyDescent="0.2">
      <c r="D68" s="480" t="s">
        <v>0</v>
      </c>
      <c r="E68" s="392">
        <v>1168</v>
      </c>
      <c r="F68" s="392">
        <v>119</v>
      </c>
      <c r="G68" s="417">
        <f t="shared" si="3"/>
        <v>1287</v>
      </c>
      <c r="I68" s="64"/>
      <c r="N68" s="67"/>
      <c r="P68" s="67"/>
    </row>
    <row r="69" spans="2:16" ht="15.95" customHeight="1" x14ac:dyDescent="0.2">
      <c r="D69" s="480" t="s">
        <v>1</v>
      </c>
      <c r="E69" s="392">
        <v>171</v>
      </c>
      <c r="F69" s="392">
        <v>23</v>
      </c>
      <c r="G69" s="417">
        <f t="shared" si="3"/>
        <v>194</v>
      </c>
    </row>
    <row r="70" spans="2:16" ht="15.95" customHeight="1" x14ac:dyDescent="0.2">
      <c r="D70" s="480" t="s">
        <v>16</v>
      </c>
      <c r="E70" s="392">
        <v>169</v>
      </c>
      <c r="F70" s="392">
        <v>18</v>
      </c>
      <c r="G70" s="417">
        <f t="shared" si="3"/>
        <v>187</v>
      </c>
    </row>
    <row r="71" spans="2:16" ht="15.95" customHeight="1" x14ac:dyDescent="0.2">
      <c r="D71" s="24" t="s">
        <v>4</v>
      </c>
      <c r="E71" s="19">
        <v>223</v>
      </c>
      <c r="F71" s="19">
        <v>19</v>
      </c>
      <c r="G71" s="495">
        <f t="shared" si="3"/>
        <v>242</v>
      </c>
    </row>
    <row r="72" spans="2:16" ht="15.95" customHeight="1" x14ac:dyDescent="0.2">
      <c r="D72" s="27" t="s">
        <v>63</v>
      </c>
      <c r="E72" s="22">
        <f>SUM(E66:E71)</f>
        <v>2505</v>
      </c>
      <c r="F72" s="22">
        <f>SUM(F66:F71)</f>
        <v>275</v>
      </c>
      <c r="G72" s="22">
        <f>SUM(G66:G71)</f>
        <v>2780</v>
      </c>
    </row>
    <row r="73" spans="2:16" ht="15.95" customHeight="1" x14ac:dyDescent="0.2">
      <c r="D73" s="32" t="s">
        <v>265</v>
      </c>
    </row>
    <row r="74" spans="2:16" ht="15.95" customHeight="1" x14ac:dyDescent="0.2"/>
    <row r="75" spans="2:16" ht="15.95" customHeight="1" x14ac:dyDescent="0.2"/>
    <row r="76" spans="2:16" ht="15.95" customHeight="1" x14ac:dyDescent="0.2">
      <c r="B76" s="64"/>
      <c r="C76" s="4" t="s">
        <v>58</v>
      </c>
    </row>
    <row r="77" spans="2:16" ht="6.95" customHeight="1" x14ac:dyDescent="0.2"/>
    <row r="78" spans="2:16" ht="15.95" customHeight="1" x14ac:dyDescent="0.2"/>
    <row r="79" spans="2:16" ht="15.95" customHeight="1" x14ac:dyDescent="0.2"/>
    <row r="80" spans="2:16" ht="6.95" customHeight="1" x14ac:dyDescent="0.2"/>
    <row r="81" spans="2:9" ht="18" customHeight="1" x14ac:dyDescent="0.2">
      <c r="B81" s="64"/>
      <c r="D81" s="33" t="s">
        <v>285</v>
      </c>
      <c r="E81" s="33" t="s">
        <v>267</v>
      </c>
      <c r="F81" s="33" t="s">
        <v>189</v>
      </c>
      <c r="G81" s="33" t="s">
        <v>178</v>
      </c>
    </row>
    <row r="82" spans="2:9" ht="15.95" customHeight="1" x14ac:dyDescent="0.2">
      <c r="D82" s="93" t="s">
        <v>286</v>
      </c>
      <c r="E82" s="89">
        <v>75</v>
      </c>
      <c r="F82" s="89">
        <v>5</v>
      </c>
      <c r="G82" s="92">
        <f>E82+F82</f>
        <v>80</v>
      </c>
    </row>
    <row r="83" spans="2:9" ht="15.95" customHeight="1" x14ac:dyDescent="0.2">
      <c r="D83" s="423" t="s">
        <v>287</v>
      </c>
      <c r="E83" s="492">
        <v>2432</v>
      </c>
      <c r="F83" s="492">
        <v>267</v>
      </c>
      <c r="G83" s="493">
        <f>E83+F83</f>
        <v>2699</v>
      </c>
      <c r="H83" s="64"/>
      <c r="I83" s="64"/>
    </row>
    <row r="84" spans="2:9" ht="15.95" customHeight="1" x14ac:dyDescent="0.2">
      <c r="D84" s="27" t="s">
        <v>63</v>
      </c>
      <c r="E84" s="22">
        <f>E82+E83</f>
        <v>2507</v>
      </c>
      <c r="F84" s="22">
        <f>F82+F83</f>
        <v>272</v>
      </c>
      <c r="G84" s="22">
        <f>G82+G83</f>
        <v>2779</v>
      </c>
    </row>
    <row r="85" spans="2:9" ht="15.95" customHeight="1" x14ac:dyDescent="0.2">
      <c r="D85" s="32" t="s">
        <v>265</v>
      </c>
    </row>
    <row r="86" spans="2:9" ht="15.95" customHeight="1" x14ac:dyDescent="0.2"/>
    <row r="87" spans="2:9" ht="15.95" customHeight="1" x14ac:dyDescent="0.2"/>
    <row r="88" spans="2:9" ht="15.95" customHeight="1" x14ac:dyDescent="0.2">
      <c r="B88" s="64"/>
    </row>
    <row r="89" spans="2:9" ht="15.95" customHeight="1" x14ac:dyDescent="0.2"/>
    <row r="90" spans="2:9" ht="6.95" customHeight="1" x14ac:dyDescent="0.2"/>
    <row r="91" spans="2:9" ht="28.5" customHeight="1" x14ac:dyDescent="0.2">
      <c r="B91" s="64"/>
      <c r="D91" s="35" t="s">
        <v>288</v>
      </c>
      <c r="E91" s="33" t="s">
        <v>267</v>
      </c>
      <c r="F91" s="33" t="s">
        <v>189</v>
      </c>
      <c r="G91" s="33" t="s">
        <v>178</v>
      </c>
    </row>
    <row r="92" spans="2:9" ht="15.95" customHeight="1" x14ac:dyDescent="0.2">
      <c r="D92" s="93" t="s">
        <v>289</v>
      </c>
      <c r="E92" s="89">
        <v>966</v>
      </c>
      <c r="F92" s="89">
        <v>93</v>
      </c>
      <c r="G92" s="92">
        <f>E92+F92</f>
        <v>1059</v>
      </c>
    </row>
    <row r="93" spans="2:9" ht="15.95" customHeight="1" x14ac:dyDescent="0.2">
      <c r="D93" s="480" t="s">
        <v>290</v>
      </c>
      <c r="E93" s="392">
        <v>905</v>
      </c>
      <c r="F93" s="392">
        <v>97</v>
      </c>
      <c r="G93" s="417">
        <f>E93+F93</f>
        <v>1002</v>
      </c>
    </row>
    <row r="94" spans="2:9" ht="15.95" customHeight="1" x14ac:dyDescent="0.2">
      <c r="D94" s="499" t="s">
        <v>291</v>
      </c>
      <c r="E94" s="392">
        <v>1731</v>
      </c>
      <c r="F94" s="392">
        <v>182</v>
      </c>
      <c r="G94" s="417">
        <f>E94+F94</f>
        <v>1913</v>
      </c>
      <c r="I94" s="64"/>
    </row>
    <row r="95" spans="2:9" ht="15.95" customHeight="1" x14ac:dyDescent="0.2">
      <c r="D95" s="499" t="s">
        <v>292</v>
      </c>
      <c r="E95" s="392">
        <v>130</v>
      </c>
      <c r="F95" s="392">
        <v>18</v>
      </c>
      <c r="G95" s="417">
        <f>E95+F95</f>
        <v>148</v>
      </c>
    </row>
    <row r="96" spans="2:9" ht="15.95" customHeight="1" x14ac:dyDescent="0.2">
      <c r="D96" s="24" t="s">
        <v>293</v>
      </c>
      <c r="E96" s="19">
        <v>397</v>
      </c>
      <c r="F96" s="19">
        <v>45</v>
      </c>
      <c r="G96" s="495">
        <f>E96+F96</f>
        <v>442</v>
      </c>
    </row>
    <row r="97" spans="2:9" ht="15.95" customHeight="1" x14ac:dyDescent="0.2">
      <c r="D97" s="27" t="s">
        <v>63</v>
      </c>
      <c r="E97" s="22">
        <f>SUM(E92:E96)</f>
        <v>4129</v>
      </c>
      <c r="F97" s="22">
        <f>SUM(F92:F96)</f>
        <v>435</v>
      </c>
      <c r="G97" s="22">
        <f>SUM(G92:G96)</f>
        <v>4564</v>
      </c>
    </row>
    <row r="98" spans="2:9" ht="15.95" customHeight="1" x14ac:dyDescent="0.2">
      <c r="D98" s="69" t="s">
        <v>294</v>
      </c>
      <c r="E98" s="68"/>
      <c r="F98" s="68"/>
      <c r="G98" s="68"/>
      <c r="H98" s="64"/>
    </row>
    <row r="99" spans="2:9" ht="15.95" customHeight="1" x14ac:dyDescent="0.2">
      <c r="D99" s="32" t="s">
        <v>265</v>
      </c>
    </row>
    <row r="100" spans="2:9" ht="15.95" customHeight="1" x14ac:dyDescent="0.2"/>
    <row r="101" spans="2:9" ht="15.95" customHeight="1" x14ac:dyDescent="0.2"/>
    <row r="102" spans="2:9" ht="15.95" customHeight="1" x14ac:dyDescent="0.2">
      <c r="B102" s="64"/>
    </row>
    <row r="103" spans="2:9" ht="15.95" customHeight="1" x14ac:dyDescent="0.2"/>
    <row r="104" spans="2:9" ht="6.95" customHeight="1" x14ac:dyDescent="0.2"/>
    <row r="105" spans="2:9" ht="18" customHeight="1" x14ac:dyDescent="0.2">
      <c r="D105" s="33" t="s">
        <v>295</v>
      </c>
      <c r="E105" s="33" t="s">
        <v>267</v>
      </c>
      <c r="F105" s="33" t="s">
        <v>189</v>
      </c>
      <c r="G105" s="33" t="s">
        <v>178</v>
      </c>
    </row>
    <row r="106" spans="2:9" ht="25.5" customHeight="1" x14ac:dyDescent="0.2">
      <c r="B106" s="64"/>
      <c r="D106" s="98" t="s">
        <v>296</v>
      </c>
      <c r="E106" s="89">
        <v>1592</v>
      </c>
      <c r="F106" s="89">
        <v>178</v>
      </c>
      <c r="G106" s="92">
        <f>E106+F106</f>
        <v>1770</v>
      </c>
      <c r="I106" s="64"/>
    </row>
    <row r="107" spans="2:9" ht="25.5" customHeight="1" x14ac:dyDescent="0.2">
      <c r="D107" s="499" t="s">
        <v>297</v>
      </c>
      <c r="E107" s="392">
        <v>534</v>
      </c>
      <c r="F107" s="392">
        <v>58</v>
      </c>
      <c r="G107" s="417">
        <f>E107+F107</f>
        <v>592</v>
      </c>
    </row>
    <row r="108" spans="2:9" ht="25.5" customHeight="1" x14ac:dyDescent="0.2">
      <c r="C108" s="64"/>
      <c r="D108" s="36" t="s">
        <v>298</v>
      </c>
      <c r="E108" s="19">
        <v>265</v>
      </c>
      <c r="F108" s="19">
        <v>28</v>
      </c>
      <c r="G108" s="495">
        <f>E108+F108</f>
        <v>293</v>
      </c>
    </row>
    <row r="109" spans="2:9" ht="15.95" customHeight="1" x14ac:dyDescent="0.2">
      <c r="D109" s="27" t="s">
        <v>63</v>
      </c>
      <c r="E109" s="22">
        <f>SUM(E106:E108)</f>
        <v>2391</v>
      </c>
      <c r="F109" s="22">
        <f>SUM(F106:F108)</f>
        <v>264</v>
      </c>
      <c r="G109" s="22">
        <f>SUM(G106:G108)</f>
        <v>2655</v>
      </c>
    </row>
    <row r="110" spans="2:9" ht="15.95" customHeight="1" x14ac:dyDescent="0.2">
      <c r="D110" s="69" t="s">
        <v>294</v>
      </c>
      <c r="E110" s="68"/>
      <c r="F110" s="68"/>
      <c r="G110" s="68"/>
    </row>
    <row r="111" spans="2:9" ht="15.95" customHeight="1" x14ac:dyDescent="0.2">
      <c r="D111" s="32" t="s">
        <v>265</v>
      </c>
    </row>
    <row r="112" spans="2:9" ht="15.95" customHeight="1" x14ac:dyDescent="0.2"/>
    <row r="113" spans="2:8" ht="15.95" customHeight="1" x14ac:dyDescent="0.2"/>
    <row r="114" spans="2:8" ht="15.95" customHeight="1" x14ac:dyDescent="0.2">
      <c r="B114" s="64"/>
      <c r="C114" s="4" t="s">
        <v>59</v>
      </c>
    </row>
    <row r="115" spans="2:8" ht="6.95" customHeight="1" x14ac:dyDescent="0.2"/>
    <row r="116" spans="2:8" ht="15.95" customHeight="1" x14ac:dyDescent="0.2"/>
    <row r="117" spans="2:8" ht="15.95" customHeight="1" x14ac:dyDescent="0.2"/>
    <row r="118" spans="2:8" ht="6.95" customHeight="1" x14ac:dyDescent="0.2"/>
    <row r="119" spans="2:8" ht="18" customHeight="1" x14ac:dyDescent="0.2">
      <c r="B119" s="64"/>
      <c r="D119" s="16" t="s">
        <v>299</v>
      </c>
      <c r="E119" s="15" t="s">
        <v>302</v>
      </c>
      <c r="F119" s="14"/>
    </row>
    <row r="120" spans="2:8" ht="15.95" customHeight="1" x14ac:dyDescent="0.2">
      <c r="D120" s="93" t="s">
        <v>300</v>
      </c>
      <c r="E120" s="600">
        <f>501+582</f>
        <v>1083</v>
      </c>
      <c r="F120" s="601"/>
      <c r="H120" s="64"/>
    </row>
    <row r="121" spans="2:8" ht="15.95" customHeight="1" x14ac:dyDescent="0.2">
      <c r="D121" s="423" t="s">
        <v>301</v>
      </c>
      <c r="E121" s="602">
        <f>543+470</f>
        <v>1013</v>
      </c>
      <c r="F121" s="603"/>
    </row>
    <row r="122" spans="2:8" ht="15.95" customHeight="1" x14ac:dyDescent="0.2">
      <c r="D122" s="28" t="s">
        <v>63</v>
      </c>
      <c r="E122" s="598">
        <f>E120+E121</f>
        <v>2096</v>
      </c>
      <c r="F122" s="599"/>
    </row>
    <row r="123" spans="2:8" ht="15.95" customHeight="1" x14ac:dyDescent="0.2">
      <c r="D123" s="32" t="s">
        <v>265</v>
      </c>
    </row>
    <row r="124" spans="2:8" ht="15.95" customHeight="1" x14ac:dyDescent="0.2"/>
    <row r="125" spans="2:8" ht="15.95" customHeight="1" x14ac:dyDescent="0.2"/>
    <row r="126" spans="2:8" ht="15.95" customHeight="1" x14ac:dyDescent="0.2">
      <c r="B126" s="64"/>
      <c r="C126" s="4" t="s">
        <v>60</v>
      </c>
    </row>
    <row r="127" spans="2:8" ht="6.95" customHeight="1" x14ac:dyDescent="0.2"/>
    <row r="128" spans="2:8" ht="15.95" customHeight="1" x14ac:dyDescent="0.2"/>
    <row r="129" spans="4:10" ht="15.95" customHeight="1" x14ac:dyDescent="0.2"/>
    <row r="130" spans="4:10" ht="6.95" customHeight="1" x14ac:dyDescent="0.2"/>
    <row r="131" spans="4:10" ht="15.95" customHeight="1" x14ac:dyDescent="0.2">
      <c r="D131" s="16" t="s">
        <v>303</v>
      </c>
      <c r="E131" s="15" t="s">
        <v>304</v>
      </c>
      <c r="F131" s="14"/>
      <c r="J131" s="74"/>
    </row>
    <row r="132" spans="4:10" ht="15.95" customHeight="1" x14ac:dyDescent="0.2">
      <c r="D132" s="93" t="s">
        <v>188</v>
      </c>
      <c r="E132" s="604">
        <v>251</v>
      </c>
      <c r="F132" s="605"/>
    </row>
    <row r="133" spans="4:10" ht="15.95" customHeight="1" x14ac:dyDescent="0.2">
      <c r="D133" s="423" t="s">
        <v>189</v>
      </c>
      <c r="E133" s="596">
        <v>192</v>
      </c>
      <c r="F133" s="597"/>
    </row>
    <row r="134" spans="4:10" ht="15.95" customHeight="1" x14ac:dyDescent="0.2">
      <c r="D134" s="28" t="s">
        <v>63</v>
      </c>
      <c r="E134" s="598">
        <f>E132+E133</f>
        <v>443</v>
      </c>
      <c r="F134" s="599"/>
    </row>
    <row r="135" spans="4:10" ht="15.95" customHeight="1" x14ac:dyDescent="0.2">
      <c r="D135" s="32" t="s">
        <v>265</v>
      </c>
    </row>
    <row r="136" spans="4:10" ht="15.95" customHeight="1" x14ac:dyDescent="0.2"/>
    <row r="137" spans="4:10" ht="15.95" customHeight="1" x14ac:dyDescent="0.2"/>
    <row r="138" spans="4:10" ht="15.95" customHeight="1" x14ac:dyDescent="0.2"/>
    <row r="139" spans="4:10" ht="15.95" customHeight="1" x14ac:dyDescent="0.2"/>
    <row r="140" spans="4:10" ht="15.95" customHeight="1" x14ac:dyDescent="0.2"/>
    <row r="141" spans="4:10" ht="15.95" customHeight="1" x14ac:dyDescent="0.2"/>
    <row r="142" spans="4:10" ht="15.95" customHeight="1" x14ac:dyDescent="0.2"/>
    <row r="143" spans="4:10" ht="15.95" customHeight="1" x14ac:dyDescent="0.2"/>
    <row r="144" spans="4:10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</sheetData>
  <mergeCells count="6">
    <mergeCell ref="E133:F133"/>
    <mergeCell ref="E134:F134"/>
    <mergeCell ref="E120:F120"/>
    <mergeCell ref="E121:F121"/>
    <mergeCell ref="E122:F122"/>
    <mergeCell ref="E132:F132"/>
  </mergeCells>
  <phoneticPr fontId="12" type="noConversion"/>
  <pageMargins left="0.6692913385826772" right="0.47244094488188981" top="0.39370078740157483" bottom="0.6692913385826772" header="0" footer="0"/>
  <pageSetup paperSize="9" scale="97" fitToHeight="0" orientation="portrait" r:id="rId1"/>
  <headerFooter alignWithMargins="0"/>
  <rowBreaks count="3" manualBreakCount="3">
    <brk id="48" min="2" max="10" man="1"/>
    <brk id="75" min="2" max="10" man="1"/>
    <brk id="113" min="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16</vt:i4>
      </vt:variant>
    </vt:vector>
  </HeadingPairs>
  <TitlesOfParts>
    <vt:vector size="24" baseType="lpstr">
      <vt:lpstr>&gt;&gt;AURKIBIDEA&lt;&lt;</vt:lpstr>
      <vt:lpstr>ProzesuJudizialak_1</vt:lpstr>
      <vt:lpstr>ProzesuJudizialak_2</vt:lpstr>
      <vt:lpstr>FTZ_1</vt:lpstr>
      <vt:lpstr>FTZ_2</vt:lpstr>
      <vt:lpstr>BiktimenArreta</vt:lpstr>
      <vt:lpstr>AbokatuArreta_1</vt:lpstr>
      <vt:lpstr>AbokatuArreta_2</vt:lpstr>
      <vt:lpstr>'&gt;&gt;AURKIBIDEA&lt;&lt;'!Área_de_impresión</vt:lpstr>
      <vt:lpstr>AbokatuArreta_1!Área_de_impresión</vt:lpstr>
      <vt:lpstr>AbokatuArreta_2!Área_de_impresión</vt:lpstr>
      <vt:lpstr>BiktimenArreta!Área_de_impresión</vt:lpstr>
      <vt:lpstr>FTZ_1!Área_de_impresión</vt:lpstr>
      <vt:lpstr>FTZ_2!Área_de_impresión</vt:lpstr>
      <vt:lpstr>ProzesuJudizialak_1!Área_de_impresión</vt:lpstr>
      <vt:lpstr>ProzesuJudizialak_2!Área_de_impresión</vt:lpstr>
      <vt:lpstr>'&gt;&gt;AURKIBIDEA&lt;&lt;'!Títulos_a_imprimir</vt:lpstr>
      <vt:lpstr>AbokatuArreta_1!Títulos_a_imprimir</vt:lpstr>
      <vt:lpstr>AbokatuArreta_2!Títulos_a_imprimir</vt:lpstr>
      <vt:lpstr>BiktimenArreta!Títulos_a_imprimir</vt:lpstr>
      <vt:lpstr>FTZ_1!Títulos_a_imprimir</vt:lpstr>
      <vt:lpstr>FTZ_2!Títulos_a_imprimir</vt:lpstr>
      <vt:lpstr>ProzesuJudizialak_1!Títulos_a_imprimir</vt:lpstr>
      <vt:lpstr>ProzesuJudizialak_2!Títulos_a_imprimir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2026-07-10T10:50:44Z</cp:lastPrinted>
  <dcterms:created xsi:type="dcterms:W3CDTF">2009-07-10T13:25:11Z</dcterms:created>
  <dcterms:modified xsi:type="dcterms:W3CDTF">2026-07-10T10:52:07Z</dcterms:modified>
</cp:coreProperties>
</file>